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1"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'部门支出总表'!$A$1:$O$34</definedName>
    <definedName name="_xlnm.Print_Area" localSheetId="3">'部门支出总表（分类）'!$A$1:$Y$33</definedName>
    <definedName name="_xlnm.Print_Area" localSheetId="11">'项目支出绩效目标表'!$A$1:$L$18</definedName>
    <definedName name="_xlnm.Print_Area" localSheetId="8">'一般-个人家庭'!$A$1:$V$18</definedName>
    <definedName name="_xlnm.Print_Area" localSheetId="5">'一般公共预算支出表'!$A$1:$Y$37</definedName>
    <definedName name="_xlnm.Print_Area" localSheetId="7">'一般-商品服务表'!$A$1:$AF$23</definedName>
    <definedName name="_xlnm.Print_Area" localSheetId="12">'整体支出绩效目标表'!$A$1:$L$12</definedName>
    <definedName name="_xlnm.Print_Area" localSheetId="14">'政府采购表（购买服务） '!$A$1:$R$29</definedName>
  </definedNames>
  <calcPr fullCalcOnLoad="1"/>
</workbook>
</file>

<file path=xl/sharedStrings.xml><?xml version="1.0" encoding="utf-8"?>
<sst xmlns="http://schemas.openxmlformats.org/spreadsheetml/2006/main" count="950" uniqueCount="382">
  <si>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</si>
  <si>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</si>
  <si>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</si>
  <si>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</si>
  <si>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</si>
  <si>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</si>
  <si>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</si>
  <si>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</si>
  <si>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</si>
  <si>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</si>
  <si>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</si>
  <si>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</si>
  <si>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</si>
  <si>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</si>
  <si>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</si>
  <si>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</si>
  <si>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</si>
  <si>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</si>
  <si>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</si>
  <si>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</si>
  <si>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</si>
  <si>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</si>
  <si>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</si>
  <si>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</si>
  <si>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</si>
  <si>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</si>
  <si>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</si>
  <si>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</si>
  <si>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</si>
  <si>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</si>
  <si>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</si>
  <si>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</si>
  <si>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</si>
  <si>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</si>
  <si>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</si>
  <si>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</si>
  <si>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</si>
  <si>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</si>
  <si>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</si>
  <si>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</si>
  <si>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</si>
  <si>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</si>
  <si>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</si>
  <si>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</si>
  <si>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</si>
  <si>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</si>
  <si>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</si>
  <si>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</si>
  <si>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</si>
  <si>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</si>
  <si>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</si>
  <si>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</si>
  <si>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</si>
  <si>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</si>
  <si>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</si>
  <si>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</si>
  <si>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</si>
  <si>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</si>
  <si>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</si>
  <si>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</si>
  <si>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</si>
  <si>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</si>
  <si>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</si>
  <si>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</si>
  <si>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</si>
  <si>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</si>
  <si>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</si>
  <si>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</si>
  <si>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</si>
  <si>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</si>
  <si>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</si>
  <si>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</si>
  <si>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</si>
  <si>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</si>
  <si>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</si>
  <si>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</si>
  <si>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</si>
  <si>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</si>
  <si>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</si>
  <si>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</si>
  <si>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</si>
  <si>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</si>
  <si>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</si>
  <si>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</si>
  <si>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</si>
  <si>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</si>
  <si>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</si>
  <si>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</si>
  <si>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</si>
  <si>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</si>
  <si>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</si>
  <si>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</si>
  <si>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</si>
  <si>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</si>
  <si>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</si>
  <si>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</si>
  <si>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</si>
  <si>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</si>
  <si>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</si>
  <si>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</si>
  <si>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</si>
  <si>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</si>
  <si>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</si>
  <si>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</si>
  <si>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</si>
  <si>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</si>
  <si>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</si>
  <si>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</si>
  <si>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</si>
  <si>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</si>
  <si>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</si>
  <si>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</si>
  <si>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</si>
  <si>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</si>
  <si>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</si>
  <si>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</si>
  <si>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</si>
  <si>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</si>
  <si>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</si>
  <si>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</si>
  <si>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</si>
  <si>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</si>
  <si>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</si>
  <si>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</si>
  <si>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</si>
  <si>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</si>
  <si>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</si>
  <si>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</si>
  <si>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</si>
  <si>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</si>
  <si>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</si>
  <si>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</si>
  <si>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</si>
  <si>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</si>
  <si>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</si>
  <si>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</si>
  <si>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</si>
  <si>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</si>
  <si>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</si>
  <si>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</si>
  <si>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</si>
  <si>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</si>
  <si>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</si>
  <si>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</si>
  <si>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</si>
  <si>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</si>
  <si>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</si>
  <si>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</si>
  <si>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</si>
  <si>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</si>
  <si>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</si>
  <si>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</si>
  <si>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</si>
  <si>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</si>
  <si>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</si>
  <si>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</si>
  <si>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</si>
  <si>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</si>
  <si>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</si>
  <si>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</si>
  <si>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</si>
  <si>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</si>
  <si>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</si>
  <si>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</si>
  <si>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</si>
  <si>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</si>
  <si>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</si>
  <si>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</si>
  <si>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</si>
  <si>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</si>
  <si>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</si>
  <si>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</si>
  <si>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</si>
  <si>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</si>
  <si>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</si>
  <si>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</si>
  <si>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</si>
  <si>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</si>
  <si>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</si>
  <si>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</si>
  <si>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</si>
  <si>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</si>
  <si>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</si>
  <si>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</si>
  <si>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</si>
  <si>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</si>
  <si>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</si>
  <si>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</si>
  <si>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</si>
  <si>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</si>
  <si>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</si>
  <si>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</si>
  <si>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</si>
  <si>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</si>
  <si>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</si>
  <si>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</si>
  <si>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</si>
  <si>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</si>
  <si>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</si>
  <si>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</si>
  <si>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</si>
  <si>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</si>
  <si>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</si>
  <si>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</si>
  <si>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</si>
  <si>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</si>
  <si>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</si>
  <si>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</si>
  <si>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</si>
  <si>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</si>
  <si>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</si>
  <si>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</si>
  <si>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</si>
  <si>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</si>
  <si>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</si>
  <si>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</si>
  <si>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</si>
  <si>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</si>
  <si>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</si>
  <si>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</si>
  <si>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</si>
  <si>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</si>
  <si>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</si>
  <si>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</si>
  <si>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</si>
  <si>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</si>
  <si>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</si>
  <si>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</si>
  <si>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</si>
  <si>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</si>
  <si>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</si>
  <si>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</si>
  <si>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</si>
  <si>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</si>
  <si>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</si>
  <si>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</si>
  <si>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</si>
  <si>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</si>
  <si>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</si>
  <si>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</si>
  <si>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</si>
  <si>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</si>
  <si>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</si>
  <si>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</si>
  <si>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</si>
  <si>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</si>
  <si>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</si>
  <si>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</si>
  <si>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</si>
  <si>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</si>
  <si>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</si>
  <si>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</si>
  <si>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</si>
  <si>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</si>
  <si>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</si>
  <si>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</si>
  <si>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</si>
  <si>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</si>
  <si>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</si>
  <si>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</si>
  <si>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</si>
  <si>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</si>
  <si>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</si>
  <si>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</si>
  <si>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</si>
  <si>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</si>
  <si>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</si>
  <si>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</si>
  <si>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</si>
  <si>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</si>
  <si>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</si>
  <si>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</si>
  <si>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</si>
  <si>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</si>
  <si>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</si>
  <si>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</si>
  <si>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</si>
  <si>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r>
      <t>2</t>
    </r>
    <r>
      <rPr>
        <sz val="9"/>
        <rFont val="宋体"/>
        <family val="0"/>
      </rPr>
      <t>07</t>
    </r>
  </si>
  <si>
    <t>常宁市教育系统</t>
  </si>
  <si>
    <t>单位名称：常宁市教育局</t>
  </si>
  <si>
    <t>205</t>
  </si>
  <si>
    <t>教育支出</t>
  </si>
  <si>
    <t>01</t>
  </si>
  <si>
    <t xml:space="preserve">  教育管理事务</t>
  </si>
  <si>
    <t xml:space="preserve">    行政运行（教育管理事务）</t>
  </si>
  <si>
    <t>02</t>
  </si>
  <si>
    <t xml:space="preserve">    一般行政管理事务（教育管理事务）</t>
  </si>
  <si>
    <t xml:space="preserve">  普通教育</t>
  </si>
  <si>
    <t xml:space="preserve">    学前教育</t>
  </si>
  <si>
    <t xml:space="preserve">    小学教育</t>
  </si>
  <si>
    <t>04</t>
  </si>
  <si>
    <t xml:space="preserve">    高中教育</t>
  </si>
  <si>
    <r>
      <t>0</t>
    </r>
    <r>
      <rPr>
        <sz val="9"/>
        <rFont val="宋体"/>
        <family val="0"/>
      </rPr>
      <t>3</t>
    </r>
  </si>
  <si>
    <t xml:space="preserve">  职业教育</t>
  </si>
  <si>
    <t xml:space="preserve">    中等职业教育</t>
  </si>
  <si>
    <r>
      <t>0</t>
    </r>
    <r>
      <rPr>
        <sz val="9"/>
        <rFont val="宋体"/>
        <family val="0"/>
      </rPr>
      <t>8</t>
    </r>
  </si>
  <si>
    <t xml:space="preserve">  教师进修</t>
  </si>
  <si>
    <t xml:space="preserve">    教师进修</t>
  </si>
  <si>
    <t>221</t>
  </si>
  <si>
    <t>住房保障支出</t>
  </si>
  <si>
    <t xml:space="preserve">  住房改革支出</t>
  </si>
  <si>
    <t xml:space="preserve">    住房公积金</t>
  </si>
  <si>
    <t>单位名称：常宁市教育局</t>
  </si>
  <si>
    <r>
      <t>2</t>
    </r>
    <r>
      <rPr>
        <sz val="9"/>
        <rFont val="宋体"/>
        <family val="0"/>
      </rPr>
      <t>05</t>
    </r>
  </si>
  <si>
    <t>02</t>
  </si>
  <si>
    <r>
      <t>0</t>
    </r>
    <r>
      <rPr>
        <sz val="9"/>
        <rFont val="宋体"/>
        <family val="0"/>
      </rPr>
      <t>2</t>
    </r>
  </si>
  <si>
    <t>一般商品和服务支出</t>
  </si>
  <si>
    <t>填报单位：常宁市教育局</t>
  </si>
  <si>
    <t>常宁市教育局</t>
  </si>
  <si>
    <t xml:space="preserve">  02007001</t>
  </si>
  <si>
    <t>边远地区教师岗位津贴</t>
  </si>
  <si>
    <t>财政内网监管支付</t>
  </si>
  <si>
    <t>稳定边远地区教师队伍</t>
  </si>
  <si>
    <t>按进度拨付资金</t>
  </si>
  <si>
    <t>财政本级下拨</t>
  </si>
  <si>
    <t>教师继续教育培训经费</t>
  </si>
  <si>
    <t>做大做强职业教育</t>
  </si>
  <si>
    <t>体检费</t>
  </si>
  <si>
    <t>关爱教育工作者身心健康</t>
  </si>
  <si>
    <t>稳定班主任队伍</t>
  </si>
  <si>
    <t>做大做强教育事业</t>
  </si>
  <si>
    <t>校园安排保专项经费</t>
  </si>
  <si>
    <t>中高考工作经费（含招生工作经费）</t>
  </si>
  <si>
    <t>1、全面贯彻党和国家的教育方针、政策，贯彻实施国家有关教育的法律、法规和规章，研究制定全市教育工作的地方性行政措施并监督执行。2、研究全市教育发展战略思路，统筹规划、协调指导全市教育体制和办学体制等方面的改革；研究制定全市教育事业的发展规划及年度计划，并组织实施。3、综合管理全市基础教育含学前教育、高等教育、职业教育、成人教育以及扫盲等工作；负责全市普通高中、职业中学和市区初中的设立与变更；负责市区初中、普通高中、职业高中、职业中专新生录取和学籍管理工作；负责教育督导、评估与检查。</t>
  </si>
  <si>
    <t>做大做强常宁教育事业</t>
  </si>
  <si>
    <t>办人民满意教育</t>
  </si>
  <si>
    <t>常宁市教育局</t>
  </si>
  <si>
    <t>网络联校</t>
  </si>
  <si>
    <t>工程采购</t>
  </si>
  <si>
    <t>批</t>
  </si>
  <si>
    <t>批</t>
  </si>
  <si>
    <t>班班通设备</t>
  </si>
  <si>
    <t>货物采购</t>
  </si>
  <si>
    <t>普教仪器设备及功能室装备</t>
  </si>
  <si>
    <t>电脑</t>
  </si>
  <si>
    <t>校园广播系统</t>
  </si>
  <si>
    <t>幼儿园装配</t>
  </si>
  <si>
    <t>其他维修费用等</t>
  </si>
  <si>
    <t>图书</t>
  </si>
  <si>
    <t>办公用品</t>
  </si>
  <si>
    <t>中小学办公设备</t>
  </si>
  <si>
    <t>中小学办公设备、电脑室及网络维护维修备件</t>
  </si>
  <si>
    <t>常宁市学校安全保卫人员、门卫、宿舍管理人员服装及安保器材采购</t>
  </si>
  <si>
    <t>填报单位;常宁市教育局</t>
  </si>
  <si>
    <t>全市中小学期末考试试卷命制、印刷和网络阅卷</t>
  </si>
  <si>
    <t>服务采购</t>
  </si>
  <si>
    <t>学生</t>
  </si>
  <si>
    <t>学生</t>
  </si>
  <si>
    <t>按往年惯例</t>
  </si>
  <si>
    <t>按往年惯例</t>
  </si>
  <si>
    <t>物业管理</t>
  </si>
  <si>
    <t>校园</t>
  </si>
  <si>
    <t>校园</t>
  </si>
  <si>
    <t>打字复印</t>
  </si>
  <si>
    <t>机关大院绿化</t>
  </si>
  <si>
    <t>机关大院</t>
  </si>
  <si>
    <t>中小学光纤上网网费</t>
  </si>
  <si>
    <t>教育发展专项经费</t>
  </si>
  <si>
    <t>职业教育经费</t>
  </si>
  <si>
    <t>补天窗</t>
  </si>
  <si>
    <t>其他低于50万的项目</t>
  </si>
  <si>
    <t>资助贫困学生</t>
  </si>
  <si>
    <r>
      <t>0</t>
    </r>
    <r>
      <rPr>
        <sz val="9"/>
        <rFont val="宋体"/>
        <family val="0"/>
      </rPr>
      <t>5</t>
    </r>
  </si>
  <si>
    <t>05</t>
  </si>
  <si>
    <t>06</t>
  </si>
  <si>
    <t>机关事业单位基本养老保险缴费</t>
  </si>
  <si>
    <t>机关事业单位职业年金缴费</t>
  </si>
  <si>
    <t>行政事业单位养老支出</t>
  </si>
  <si>
    <t>其他职业教育支出</t>
  </si>
  <si>
    <r>
      <t>0</t>
    </r>
    <r>
      <rPr>
        <sz val="9"/>
        <rFont val="宋体"/>
        <family val="0"/>
      </rPr>
      <t>5</t>
    </r>
  </si>
  <si>
    <t>广播电视学校</t>
  </si>
  <si>
    <t>广播电视教育</t>
  </si>
  <si>
    <t>01</t>
  </si>
  <si>
    <t>11</t>
  </si>
  <si>
    <t>卫生健康支出</t>
  </si>
  <si>
    <t>行政事业单位医疗</t>
  </si>
  <si>
    <t>行政单位医疗</t>
  </si>
  <si>
    <t>合计</t>
  </si>
  <si>
    <t>建档立卡户课后服务费</t>
  </si>
  <si>
    <t>2022年财政预算</t>
  </si>
  <si>
    <t>做大做强基础和职业教育</t>
  </si>
  <si>
    <t>2022年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</si>
</sst>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0.0000000000000_ "/>
    <numFmt numFmtId="185" formatCode="#,##0.000000000000_ "/>
  </numFmts>
  <fonts count="5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thin"/>
      <bottom/>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28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9"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1"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1"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2"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1"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ont="1" applyAlignment="1">
      <alignment/>
    </xf>
    <xf numFmtId="49" fontId="0" fillId="34" borderId="17"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left" wrapText="1"/>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15" xfId="0" applyFont="1" applyBorder="1" applyAlignment="1">
      <alignment horizontal="center" vertical="center" wrapText="1"/>
    </xf>
    <xf numFmtId="2" fontId="0" fillId="34" borderId="9" xfId="0" applyNumberFormat="1" applyFont="1" applyFill="1" applyBorder="1" applyAlignment="1" applyProtection="1">
      <alignment horizontal="center" wrapText="1"/>
      <protection/>
    </xf>
    <xf numFmtId="0" fontId="0" fillId="0" borderId="0" xfId="0" applyFont="1" applyAlignment="1">
      <alignment/>
    </xf>
    <xf numFmtId="4" fontId="0" fillId="33" borderId="9"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lignment horizontal="left" vertical="center" wrapText="1"/>
    </xf>
    <xf numFmtId="49" fontId="0" fillId="33" borderId="9" xfId="0" applyNumberFormat="1" applyFont="1" applyFill="1" applyBorder="1" applyAlignment="1">
      <alignment horizontal="left" wrapText="1"/>
    </xf>
    <xf numFmtId="0" fontId="0" fillId="34" borderId="9" xfId="0" applyFill="1" applyBorder="1" applyAlignment="1">
      <alignment horizontal="left" vertical="center" wrapText="1"/>
    </xf>
    <xf numFmtId="4" fontId="0" fillId="33" borderId="9" xfId="0" applyNumberFormat="1" applyFont="1" applyFill="1" applyBorder="1" applyAlignment="1">
      <alignment horizontal="center" vertical="center" wrapText="1"/>
    </xf>
    <xf numFmtId="0" fontId="0" fillId="34" borderId="9" xfId="0" applyFont="1" applyFill="1" applyBorder="1" applyAlignment="1">
      <alignment horizontal="left" vertical="center" wrapText="1"/>
    </xf>
    <xf numFmtId="0" fontId="16" fillId="34" borderId="16" xfId="0" applyFont="1" applyFill="1" applyBorder="1" applyAlignment="1">
      <alignment vertical="center" wrapText="1"/>
    </xf>
    <xf numFmtId="0" fontId="4" fillId="34" borderId="23" xfId="0" applyFont="1" applyFill="1" applyBorder="1" applyAlignment="1">
      <alignment vertical="center" wrapText="1"/>
    </xf>
    <xf numFmtId="10" fontId="4" fillId="34" borderId="16" xfId="0" applyNumberFormat="1" applyFont="1" applyFill="1" applyBorder="1" applyAlignment="1">
      <alignment horizontal="right" vertical="center" wrapText="1"/>
    </xf>
    <xf numFmtId="4" fontId="4" fillId="34" borderId="16" xfId="0" applyNumberFormat="1" applyFont="1" applyFill="1" applyBorder="1" applyAlignment="1">
      <alignment horizontal="right" vertical="center" wrapText="1"/>
    </xf>
    <xf numFmtId="0" fontId="0" fillId="0" borderId="9" xfId="0" applyBorder="1" applyAlignment="1">
      <alignment vertical="center"/>
    </xf>
    <xf numFmtId="3" fontId="8" fillId="33"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0" fillId="0" borderId="9" xfId="0" applyFont="1" applyBorder="1" applyAlignment="1">
      <alignment/>
    </xf>
    <xf numFmtId="183"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0" borderId="9" xfId="0" applyNumberFormat="1" applyFont="1" applyBorder="1" applyAlignment="1">
      <alignment horizontal="center" vertical="center" wrapText="1"/>
    </xf>
    <xf numFmtId="0" fontId="0" fillId="0" borderId="9" xfId="0" applyFont="1" applyBorder="1" applyAlignment="1">
      <alignment horizontal="left" wrapText="1"/>
    </xf>
    <xf numFmtId="0" fontId="0" fillId="0" borderId="2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49" fontId="0" fillId="33" borderId="9" xfId="0" applyNumberFormat="1" applyFont="1" applyFill="1" applyBorder="1" applyAlignment="1">
      <alignment horizontal="left" wrapText="1"/>
    </xf>
    <xf numFmtId="0" fontId="0" fillId="34" borderId="9" xfId="0" applyFont="1" applyFill="1" applyBorder="1" applyAlignment="1">
      <alignment horizontal="left" vertical="center" wrapText="1"/>
    </xf>
    <xf numFmtId="4" fontId="4" fillId="34" borderId="9" xfId="0" applyNumberFormat="1" applyFont="1" applyFill="1" applyBorder="1" applyAlignment="1" applyProtection="1">
      <alignment vertical="center" wrapText="1"/>
      <protection/>
    </xf>
    <xf numFmtId="49" fontId="8" fillId="33" borderId="9" xfId="0" applyNumberFormat="1" applyFont="1" applyFill="1" applyBorder="1" applyAlignment="1" applyProtection="1">
      <alignment horizontal="left"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E8" sqref="E8"/>
    </sheetView>
  </sheetViews>
  <sheetFormatPr defaultColWidth="24" defaultRowHeight="22.5" customHeight="1"/>
  <cols>
    <col min="1" max="1" width="35.33203125" style="0" customWidth="1"/>
    <col min="2" max="2" width="19.66015625" style="0" customWidth="1"/>
    <col min="3" max="3" width="28.33203125" style="0" customWidth="1"/>
    <col min="4" max="4" width="19.66015625" style="0" customWidth="1"/>
    <col min="5" max="5" width="36.33203125" style="0" customWidth="1"/>
    <col min="6" max="6" width="19.66015625" style="0" customWidth="1"/>
  </cols>
  <sheetData>
    <row r="1" ht="33.75" customHeight="1">
      <c r="A1" s="34" t="s">
        <v>0</v>
      </c>
    </row>
    <row r="2" spans="1:6" ht="27.75" customHeight="1">
      <c r="A2" s="201" t="s">
        <v>1</v>
      </c>
      <c r="B2" s="201"/>
      <c r="C2" s="201"/>
      <c r="D2" s="201"/>
      <c r="E2" s="201"/>
      <c r="F2" s="201"/>
    </row>
    <row r="3" spans="1:6" ht="22.5" customHeight="1">
      <c r="A3" s="167" t="s">
        <v>279</v>
      </c>
      <c r="F3" t="s">
        <v>3</v>
      </c>
    </row>
    <row r="4" spans="1:6" ht="22.5" customHeight="1">
      <c r="A4" s="202" t="s">
        <v>4</v>
      </c>
      <c r="B4" s="203"/>
      <c r="C4" s="204" t="s">
        <v>5</v>
      </c>
      <c r="D4" s="204"/>
      <c r="E4" s="204"/>
      <c r="F4" s="204"/>
    </row>
    <row r="5" spans="1:6" ht="22.5" customHeight="1">
      <c r="A5" s="59" t="s">
        <v>6</v>
      </c>
      <c r="B5" s="60" t="s">
        <v>7</v>
      </c>
      <c r="C5" s="141" t="s">
        <v>8</v>
      </c>
      <c r="D5" s="142" t="s">
        <v>9</v>
      </c>
      <c r="E5" s="142" t="s">
        <v>10</v>
      </c>
      <c r="F5" s="142" t="s">
        <v>7</v>
      </c>
    </row>
    <row r="6" spans="1:6" s="33" customFormat="1" ht="22.5" customHeight="1">
      <c r="A6" s="143" t="s">
        <v>11</v>
      </c>
      <c r="B6" s="144">
        <f>B7+B8</f>
        <v>62617.07</v>
      </c>
      <c r="C6" s="145" t="s">
        <v>12</v>
      </c>
      <c r="D6" s="146"/>
      <c r="E6" s="145" t="s">
        <v>13</v>
      </c>
      <c r="F6" s="146">
        <f>+F7+F8</f>
        <v>61535.87</v>
      </c>
    </row>
    <row r="7" spans="1:6" s="33" customFormat="1" ht="22.5" customHeight="1">
      <c r="A7" s="147" t="s">
        <v>14</v>
      </c>
      <c r="B7" s="146">
        <f>5332.08+57284.99</f>
        <v>62617.07</v>
      </c>
      <c r="C7" s="148" t="s">
        <v>15</v>
      </c>
      <c r="D7" s="149"/>
      <c r="E7" s="148" t="s">
        <v>16</v>
      </c>
      <c r="F7" s="149">
        <f>57284.99+4191.58</f>
        <v>61476.57</v>
      </c>
    </row>
    <row r="8" spans="1:6" s="33" customFormat="1" ht="22.5" customHeight="1">
      <c r="A8" s="147" t="s">
        <v>17</v>
      </c>
      <c r="B8" s="149"/>
      <c r="C8" s="148" t="s">
        <v>18</v>
      </c>
      <c r="D8" s="149">
        <f>D29</f>
        <v>64241.65</v>
      </c>
      <c r="E8" s="148" t="s">
        <v>19</v>
      </c>
      <c r="F8" s="149">
        <v>59.3</v>
      </c>
    </row>
    <row r="9" spans="1:6" s="33" customFormat="1" ht="22.5" customHeight="1">
      <c r="A9" s="147" t="s">
        <v>20</v>
      </c>
      <c r="B9" s="149"/>
      <c r="C9" s="148" t="s">
        <v>21</v>
      </c>
      <c r="D9" s="149"/>
      <c r="E9" s="148" t="s">
        <v>22</v>
      </c>
      <c r="F9" s="149"/>
    </row>
    <row r="10" spans="1:6" s="33" customFormat="1" ht="22.5" customHeight="1">
      <c r="A10" s="147" t="s">
        <v>23</v>
      </c>
      <c r="B10" s="149"/>
      <c r="C10" s="148" t="s">
        <v>24</v>
      </c>
      <c r="D10" s="149"/>
      <c r="E10" s="148" t="s">
        <v>25</v>
      </c>
      <c r="F10" s="149">
        <v>2705.78</v>
      </c>
    </row>
    <row r="11" spans="1:6" s="33" customFormat="1" ht="22.5" customHeight="1">
      <c r="A11" s="147" t="s">
        <v>26</v>
      </c>
      <c r="B11" s="149">
        <v>1624.58</v>
      </c>
      <c r="C11" s="148" t="s">
        <v>27</v>
      </c>
      <c r="D11" s="149"/>
      <c r="E11" s="148" t="s">
        <v>28</v>
      </c>
      <c r="F11" s="149">
        <v>2705.78</v>
      </c>
    </row>
    <row r="12" spans="1:6" s="33" customFormat="1" ht="22.5" customHeight="1">
      <c r="A12" s="147" t="s">
        <v>29</v>
      </c>
      <c r="B12" s="149"/>
      <c r="C12" s="148" t="s">
        <v>30</v>
      </c>
      <c r="D12" s="149"/>
      <c r="E12" s="148" t="s">
        <v>31</v>
      </c>
      <c r="F12" s="149"/>
    </row>
    <row r="13" spans="1:6" s="33" customFormat="1" ht="22.5" customHeight="1">
      <c r="A13" s="147" t="s">
        <v>32</v>
      </c>
      <c r="B13" s="149"/>
      <c r="C13" s="148" t="s">
        <v>33</v>
      </c>
      <c r="D13" s="149"/>
      <c r="E13" s="148" t="s">
        <v>34</v>
      </c>
      <c r="F13" s="149"/>
    </row>
    <row r="14" spans="1:6" s="33" customFormat="1" ht="22.5" customHeight="1">
      <c r="A14" s="147" t="s">
        <v>35</v>
      </c>
      <c r="B14" s="149"/>
      <c r="C14" s="148" t="s">
        <v>36</v>
      </c>
      <c r="D14" s="149"/>
      <c r="E14" s="148" t="s">
        <v>37</v>
      </c>
      <c r="F14" s="149"/>
    </row>
    <row r="15" spans="1:6" s="33" customFormat="1" ht="22.5" customHeight="1">
      <c r="A15" s="147" t="s">
        <v>38</v>
      </c>
      <c r="B15" s="149"/>
      <c r="C15" s="148" t="s">
        <v>39</v>
      </c>
      <c r="D15" s="149"/>
      <c r="E15" s="148" t="s">
        <v>40</v>
      </c>
      <c r="F15" s="149"/>
    </row>
    <row r="16" spans="1:6" s="33" customFormat="1" ht="22.5" customHeight="1">
      <c r="A16" s="147" t="s">
        <v>41</v>
      </c>
      <c r="B16" s="144"/>
      <c r="C16" s="148" t="s">
        <v>42</v>
      </c>
      <c r="D16" s="149"/>
      <c r="E16" s="150" t="s">
        <v>43</v>
      </c>
      <c r="F16" s="149"/>
    </row>
    <row r="17" spans="1:6" s="33" customFormat="1" ht="22.5" customHeight="1">
      <c r="A17" s="151"/>
      <c r="B17" s="152"/>
      <c r="C17" s="147" t="s">
        <v>44</v>
      </c>
      <c r="D17" s="149"/>
      <c r="E17" s="153" t="s">
        <v>45</v>
      </c>
      <c r="F17" s="149"/>
    </row>
    <row r="18" spans="1:6" s="33" customFormat="1" ht="22.5" customHeight="1">
      <c r="A18" s="151"/>
      <c r="B18" s="154"/>
      <c r="C18" s="147" t="s">
        <v>46</v>
      </c>
      <c r="D18" s="149"/>
      <c r="E18" s="145" t="s">
        <v>47</v>
      </c>
      <c r="F18" s="149"/>
    </row>
    <row r="19" spans="1:6" s="33" customFormat="1" ht="22.5" customHeight="1">
      <c r="A19" s="151"/>
      <c r="B19" s="154"/>
      <c r="C19" s="147" t="s">
        <v>48</v>
      </c>
      <c r="D19" s="149"/>
      <c r="E19" s="148" t="s">
        <v>49</v>
      </c>
      <c r="F19" s="149"/>
    </row>
    <row r="20" spans="1:6" s="33" customFormat="1" ht="22.5" customHeight="1">
      <c r="A20" s="151"/>
      <c r="B20" s="154"/>
      <c r="C20" s="147" t="s">
        <v>50</v>
      </c>
      <c r="D20" s="149"/>
      <c r="E20" s="148" t="s">
        <v>51</v>
      </c>
      <c r="F20" s="149"/>
    </row>
    <row r="21" spans="1:6" s="33" customFormat="1" ht="22.5" customHeight="1">
      <c r="A21" s="151"/>
      <c r="B21" s="154"/>
      <c r="C21" s="147" t="s">
        <v>52</v>
      </c>
      <c r="D21" s="149"/>
      <c r="E21" s="148" t="s">
        <v>53</v>
      </c>
      <c r="F21" s="149"/>
    </row>
    <row r="22" spans="1:6" s="33" customFormat="1" ht="22.5" customHeight="1">
      <c r="A22" s="151"/>
      <c r="B22" s="154"/>
      <c r="C22" s="147" t="s">
        <v>54</v>
      </c>
      <c r="D22" s="149"/>
      <c r="E22" s="148" t="s">
        <v>55</v>
      </c>
      <c r="F22" s="149"/>
    </row>
    <row r="23" spans="1:6" s="33" customFormat="1" ht="22.5" customHeight="1">
      <c r="A23" s="151"/>
      <c r="B23" s="154"/>
      <c r="C23" s="147" t="s">
        <v>56</v>
      </c>
      <c r="D23" s="149"/>
      <c r="E23" s="148" t="s">
        <v>57</v>
      </c>
      <c r="F23" s="149"/>
    </row>
    <row r="24" spans="1:6" s="33" customFormat="1" ht="22.5" customHeight="1">
      <c r="A24" s="151"/>
      <c r="B24" s="154"/>
      <c r="C24" s="147" t="s">
        <v>58</v>
      </c>
      <c r="D24" s="149"/>
      <c r="E24" s="148" t="s">
        <v>59</v>
      </c>
      <c r="F24" s="149"/>
    </row>
    <row r="25" spans="1:6" s="33" customFormat="1" ht="22.5" customHeight="1">
      <c r="A25" s="151"/>
      <c r="B25" s="154"/>
      <c r="C25" s="147" t="s">
        <v>60</v>
      </c>
      <c r="D25" s="149"/>
      <c r="E25" s="148" t="s">
        <v>61</v>
      </c>
      <c r="F25" s="144"/>
    </row>
    <row r="26" spans="1:6" s="33" customFormat="1" ht="22.5" customHeight="1">
      <c r="A26" s="151"/>
      <c r="B26" s="154"/>
      <c r="C26" s="147" t="s">
        <v>62</v>
      </c>
      <c r="D26" s="149"/>
      <c r="E26" s="155"/>
      <c r="F26" s="152"/>
    </row>
    <row r="27" spans="1:6" s="33" customFormat="1" ht="22.5" customHeight="1">
      <c r="A27" s="151"/>
      <c r="B27" s="154"/>
      <c r="C27" s="147" t="s">
        <v>63</v>
      </c>
      <c r="D27" s="144"/>
      <c r="E27" s="155"/>
      <c r="F27" s="154"/>
    </row>
    <row r="28" spans="1:6" ht="22.5" customHeight="1">
      <c r="A28" s="156"/>
      <c r="B28" s="157"/>
      <c r="C28" s="156"/>
      <c r="D28" s="158"/>
      <c r="E28" s="159"/>
      <c r="F28" s="160"/>
    </row>
    <row r="29" spans="1:6" ht="22.5" customHeight="1">
      <c r="A29" s="161" t="s">
        <v>64</v>
      </c>
      <c r="B29" s="157">
        <f>B11+B6</f>
        <v>64241.65</v>
      </c>
      <c r="C29" s="161" t="s">
        <v>65</v>
      </c>
      <c r="D29" s="157">
        <f>B31</f>
        <v>64241.65</v>
      </c>
      <c r="E29" s="162" t="s">
        <v>65</v>
      </c>
      <c r="F29" s="157">
        <f>+F10+F6</f>
        <v>64241.65</v>
      </c>
    </row>
    <row r="30" spans="1:6" ht="22.5" customHeight="1">
      <c r="A30" s="156"/>
      <c r="B30" s="163"/>
      <c r="C30" s="156"/>
      <c r="D30" s="160"/>
      <c r="E30" s="159"/>
      <c r="F30" s="160"/>
    </row>
    <row r="31" spans="1:6" s="33" customFormat="1" ht="22.5" customHeight="1">
      <c r="A31" s="164" t="s">
        <v>66</v>
      </c>
      <c r="B31" s="157">
        <f>B29</f>
        <v>64241.65</v>
      </c>
      <c r="C31" s="165" t="s">
        <v>67</v>
      </c>
      <c r="D31" s="157">
        <f>B31</f>
        <v>64241.65</v>
      </c>
      <c r="E31" s="166" t="s">
        <v>67</v>
      </c>
      <c r="F31" s="157">
        <f>F29</f>
        <v>64241.65</v>
      </c>
    </row>
    <row r="32" spans="1:4" ht="22.5" customHeight="1">
      <c r="A32" t="s">
        <v>68</v>
      </c>
      <c r="B32" s="57"/>
      <c r="C32" s="57"/>
      <c r="D32" s="57"/>
    </row>
    <row r="33" spans="2:3" ht="22.5" customHeight="1">
      <c r="B33" s="57"/>
      <c r="C33" s="57"/>
    </row>
  </sheetData>
  <sheetProtection/>
  <mergeCells count="3">
    <mergeCell ref="A2:F2"/>
    <mergeCell ref="A4:B4"/>
    <mergeCell ref="C4:F4"/>
  </mergeCells>
  <printOptions/>
  <pageMargins left="0.75" right="0.75" top="1" bottom="1" header="0.5" footer="0.5"/>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4" t="s">
        <v>196</v>
      </c>
    </row>
    <row r="2" spans="1:25" ht="69.75" customHeight="1">
      <c r="A2" s="239" t="s">
        <v>197</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ht="16.5" customHeight="1">
      <c r="A3" s="225" t="s">
        <v>2</v>
      </c>
      <c r="B3" s="225"/>
      <c r="C3" s="225"/>
      <c r="D3" s="225"/>
      <c r="Y3" s="93" t="s">
        <v>98</v>
      </c>
    </row>
    <row r="4" spans="1:25" ht="20.25" customHeight="1">
      <c r="A4" s="212" t="s">
        <v>99</v>
      </c>
      <c r="B4" s="212"/>
      <c r="C4" s="212"/>
      <c r="D4" s="213"/>
      <c r="E4" s="221" t="s">
        <v>72</v>
      </c>
      <c r="F4" s="222" t="s">
        <v>100</v>
      </c>
      <c r="G4" s="222"/>
      <c r="H4" s="222"/>
      <c r="I4" s="213"/>
      <c r="J4" s="215" t="s">
        <v>101</v>
      </c>
      <c r="K4" s="215"/>
      <c r="L4" s="215"/>
      <c r="M4" s="215"/>
      <c r="N4" s="215"/>
      <c r="O4" s="215"/>
      <c r="P4" s="215"/>
      <c r="Q4" s="215"/>
      <c r="R4" s="215"/>
      <c r="S4" s="215"/>
      <c r="T4" s="215"/>
      <c r="U4" s="219" t="s">
        <v>102</v>
      </c>
      <c r="V4" s="219" t="s">
        <v>103</v>
      </c>
      <c r="W4" s="219" t="s">
        <v>104</v>
      </c>
      <c r="X4" s="219" t="s">
        <v>105</v>
      </c>
      <c r="Y4" s="219" t="s">
        <v>106</v>
      </c>
    </row>
    <row r="5" spans="1:25" ht="25.5" customHeight="1">
      <c r="A5" s="212" t="s">
        <v>90</v>
      </c>
      <c r="B5" s="212"/>
      <c r="C5" s="221"/>
      <c r="D5" s="221" t="s">
        <v>91</v>
      </c>
      <c r="E5" s="221"/>
      <c r="F5" s="212" t="s">
        <v>107</v>
      </c>
      <c r="G5" s="212" t="s">
        <v>108</v>
      </c>
      <c r="H5" s="219" t="s">
        <v>109</v>
      </c>
      <c r="I5" s="215" t="s">
        <v>110</v>
      </c>
      <c r="J5" s="217" t="s">
        <v>107</v>
      </c>
      <c r="K5" s="217" t="s">
        <v>111</v>
      </c>
      <c r="L5" s="217" t="s">
        <v>112</v>
      </c>
      <c r="M5" s="217" t="s">
        <v>113</v>
      </c>
      <c r="N5" s="217" t="s">
        <v>114</v>
      </c>
      <c r="O5" s="217" t="s">
        <v>198</v>
      </c>
      <c r="P5" s="217" t="s">
        <v>116</v>
      </c>
      <c r="Q5" s="217" t="s">
        <v>117</v>
      </c>
      <c r="R5" s="217" t="s">
        <v>118</v>
      </c>
      <c r="S5" s="217" t="s">
        <v>119</v>
      </c>
      <c r="T5" s="217" t="s">
        <v>120</v>
      </c>
      <c r="U5" s="219"/>
      <c r="V5" s="219"/>
      <c r="W5" s="219"/>
      <c r="X5" s="219"/>
      <c r="Y5" s="219"/>
    </row>
    <row r="6" spans="1:25" ht="25.5" customHeight="1">
      <c r="A6" s="85" t="s">
        <v>92</v>
      </c>
      <c r="B6" s="85" t="s">
        <v>93</v>
      </c>
      <c r="C6" s="86" t="s">
        <v>94</v>
      </c>
      <c r="D6" s="213"/>
      <c r="E6" s="213"/>
      <c r="F6" s="222"/>
      <c r="G6" s="222"/>
      <c r="H6" s="220"/>
      <c r="I6" s="216"/>
      <c r="J6" s="216"/>
      <c r="K6" s="216"/>
      <c r="L6" s="216"/>
      <c r="M6" s="216"/>
      <c r="N6" s="216"/>
      <c r="O6" s="216"/>
      <c r="P6" s="216"/>
      <c r="Q6" s="216"/>
      <c r="R6" s="216"/>
      <c r="S6" s="216"/>
      <c r="T6" s="216"/>
      <c r="U6" s="220"/>
      <c r="V6" s="220"/>
      <c r="W6" s="220"/>
      <c r="X6" s="220"/>
      <c r="Y6" s="220"/>
    </row>
    <row r="7" spans="1:25" s="33" customFormat="1" ht="25.5" customHeight="1">
      <c r="A7" s="87"/>
      <c r="B7" s="87"/>
      <c r="C7" s="87"/>
      <c r="D7" s="88"/>
      <c r="E7" s="89"/>
      <c r="F7" s="90"/>
      <c r="G7" s="91"/>
      <c r="H7" s="89"/>
      <c r="I7" s="89"/>
      <c r="J7" s="90"/>
      <c r="K7" s="91"/>
      <c r="L7" s="89"/>
      <c r="M7" s="89"/>
      <c r="N7" s="89"/>
      <c r="O7" s="89"/>
      <c r="P7" s="89"/>
      <c r="Q7" s="89"/>
      <c r="R7" s="89"/>
      <c r="S7" s="89"/>
      <c r="T7" s="89"/>
      <c r="U7" s="89"/>
      <c r="V7" s="89"/>
      <c r="W7" s="89"/>
      <c r="X7" s="89"/>
      <c r="Y7" s="90"/>
    </row>
    <row r="8" spans="1:26" ht="25.5" customHeight="1">
      <c r="A8" s="26"/>
      <c r="B8" s="26"/>
      <c r="C8" s="26"/>
      <c r="D8" s="26"/>
      <c r="E8" s="26"/>
      <c r="F8" s="26"/>
      <c r="G8" s="7"/>
      <c r="H8" s="26"/>
      <c r="I8" s="26"/>
      <c r="J8" s="26"/>
      <c r="K8" s="26"/>
      <c r="L8" s="26"/>
      <c r="M8" s="26"/>
      <c r="N8" s="26"/>
      <c r="O8" s="26"/>
      <c r="P8" s="26"/>
      <c r="Q8" s="26"/>
      <c r="R8" s="26"/>
      <c r="S8" s="26"/>
      <c r="T8" s="26"/>
      <c r="U8" s="7"/>
      <c r="V8" s="26"/>
      <c r="W8" s="26"/>
      <c r="X8" s="7"/>
      <c r="Y8" s="26"/>
      <c r="Z8" s="57"/>
    </row>
    <row r="9" spans="1:25" ht="25.5" customHeight="1">
      <c r="A9" s="206" t="s">
        <v>199</v>
      </c>
      <c r="B9" s="206"/>
      <c r="C9" s="206"/>
      <c r="D9" s="206"/>
      <c r="E9" s="206"/>
      <c r="F9" s="206"/>
      <c r="G9" s="206"/>
      <c r="H9" s="206"/>
      <c r="I9" s="206"/>
      <c r="J9" s="206"/>
      <c r="K9" s="206"/>
      <c r="L9" s="206"/>
      <c r="M9" s="206"/>
      <c r="N9" s="206"/>
      <c r="O9" s="206"/>
      <c r="P9" s="206"/>
      <c r="S9" s="57"/>
      <c r="V9" s="57"/>
      <c r="W9" s="57"/>
      <c r="X9" s="57"/>
      <c r="Y9" s="57"/>
    </row>
    <row r="10" spans="4:20" ht="25.5" customHeight="1">
      <c r="D10" s="57"/>
      <c r="E10" s="57"/>
      <c r="F10" s="57"/>
      <c r="G10" s="57"/>
      <c r="H10" s="57"/>
      <c r="T10" s="57"/>
    </row>
    <row r="11" spans="4:20" ht="25.5" customHeight="1">
      <c r="D11" s="57"/>
      <c r="E11" s="57"/>
      <c r="F11" s="57"/>
      <c r="G11" s="57"/>
      <c r="H11" s="57"/>
      <c r="I11" s="57"/>
      <c r="J11" s="57"/>
      <c r="K11" s="57"/>
      <c r="L11" s="57"/>
      <c r="M11" s="57"/>
      <c r="N11" s="57"/>
      <c r="O11" s="57"/>
      <c r="P11" s="57"/>
      <c r="Q11" s="57"/>
      <c r="R11" s="57"/>
      <c r="S11" s="57"/>
      <c r="T11" s="57"/>
    </row>
    <row r="12" spans="6:10" ht="25.5" customHeight="1">
      <c r="F12" s="57"/>
      <c r="G12" s="57"/>
      <c r="I12" s="57"/>
      <c r="J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showGridLines="0" zoomScalePageLayoutView="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4" t="s">
        <v>200</v>
      </c>
    </row>
    <row r="2" spans="1:7" ht="27" customHeight="1">
      <c r="A2" s="201" t="s">
        <v>201</v>
      </c>
      <c r="B2" s="201"/>
      <c r="C2" s="201"/>
      <c r="D2" s="201"/>
      <c r="E2" s="201"/>
      <c r="F2" s="201"/>
      <c r="G2" s="201"/>
    </row>
    <row r="3" ht="12.75" customHeight="1">
      <c r="G3" s="52" t="s">
        <v>3</v>
      </c>
    </row>
    <row r="4" spans="1:7" ht="24" customHeight="1">
      <c r="A4" s="212" t="s">
        <v>83</v>
      </c>
      <c r="B4" s="212" t="s">
        <v>202</v>
      </c>
      <c r="C4" s="212"/>
      <c r="D4" s="212"/>
      <c r="E4" s="212"/>
      <c r="F4" s="212"/>
      <c r="G4" s="212"/>
    </row>
    <row r="5" spans="1:7" ht="18" customHeight="1">
      <c r="A5" s="212"/>
      <c r="B5" s="219" t="s">
        <v>107</v>
      </c>
      <c r="C5" s="243" t="s">
        <v>203</v>
      </c>
      <c r="D5" s="219" t="s">
        <v>204</v>
      </c>
      <c r="E5" s="248" t="s">
        <v>205</v>
      </c>
      <c r="F5" s="248"/>
      <c r="G5" s="243" t="s">
        <v>206</v>
      </c>
    </row>
    <row r="6" spans="1:7" ht="27" customHeight="1">
      <c r="A6" s="222"/>
      <c r="B6" s="220"/>
      <c r="C6" s="244"/>
      <c r="D6" s="220"/>
      <c r="E6" s="73" t="s">
        <v>204</v>
      </c>
      <c r="F6" s="74" t="s">
        <v>207</v>
      </c>
      <c r="G6" s="244"/>
    </row>
    <row r="7" spans="1:7" s="33" customFormat="1" ht="27.75" customHeight="1">
      <c r="A7" s="180" t="s">
        <v>308</v>
      </c>
      <c r="B7" s="76">
        <v>10</v>
      </c>
      <c r="C7" s="77">
        <v>10</v>
      </c>
      <c r="D7" s="78"/>
      <c r="E7" s="78"/>
      <c r="F7" s="78"/>
      <c r="G7" s="76"/>
    </row>
    <row r="8" spans="1:8" ht="12.75" customHeight="1">
      <c r="A8" s="79"/>
      <c r="B8" s="79"/>
      <c r="C8" s="79"/>
      <c r="D8" s="79"/>
      <c r="E8" s="79"/>
      <c r="F8" s="79"/>
      <c r="G8" s="79"/>
      <c r="H8" s="57"/>
    </row>
    <row r="9" spans="1:9" ht="12.75" customHeight="1">
      <c r="A9" s="79"/>
      <c r="B9" s="79"/>
      <c r="C9" s="79"/>
      <c r="D9" s="79"/>
      <c r="E9" s="79"/>
      <c r="F9" s="79"/>
      <c r="G9" s="79"/>
      <c r="H9" s="57"/>
      <c r="I9" s="57"/>
    </row>
    <row r="10" spans="1:9" ht="12.75" customHeight="1">
      <c r="A10" s="79"/>
      <c r="B10" s="79"/>
      <c r="C10" s="79"/>
      <c r="D10" s="79"/>
      <c r="E10" s="79"/>
      <c r="F10" s="79"/>
      <c r="G10" s="79"/>
      <c r="I10" s="57"/>
    </row>
    <row r="11" spans="1:7" s="70" customFormat="1" ht="16.5" customHeight="1">
      <c r="A11" s="80" t="s">
        <v>208</v>
      </c>
      <c r="B11" s="81"/>
      <c r="C11" s="81"/>
      <c r="D11" s="81"/>
      <c r="E11" s="81"/>
      <c r="F11" s="81"/>
      <c r="G11" s="81"/>
    </row>
    <row r="12" spans="1:7" s="70" customFormat="1" ht="16.5" customHeight="1">
      <c r="A12" s="82" t="s">
        <v>209</v>
      </c>
      <c r="B12" s="82"/>
      <c r="C12" s="82"/>
      <c r="D12" s="82"/>
      <c r="E12" s="82"/>
      <c r="F12" s="82"/>
      <c r="G12" s="82"/>
    </row>
    <row r="13" spans="1:7" s="70" customFormat="1" ht="16.5" customHeight="1">
      <c r="A13" s="83" t="s">
        <v>210</v>
      </c>
      <c r="B13" s="83"/>
      <c r="C13" s="83"/>
      <c r="D13" s="83"/>
      <c r="E13" s="83"/>
      <c r="F13" s="83"/>
      <c r="G13" s="83"/>
    </row>
    <row r="14" spans="2:4" ht="12.75" customHeight="1">
      <c r="B14" s="57"/>
      <c r="C14" s="57"/>
      <c r="D14" s="57"/>
    </row>
    <row r="15" spans="2:5" ht="12.75" customHeight="1">
      <c r="B15" s="57"/>
      <c r="C15" s="57"/>
      <c r="D15" s="57"/>
      <c r="E15" s="57"/>
    </row>
    <row r="16" spans="2:5" ht="12.75" customHeight="1">
      <c r="B16" s="57"/>
      <c r="C16" s="57"/>
      <c r="E16" s="57"/>
    </row>
    <row r="17" spans="2:6" ht="12.75" customHeight="1">
      <c r="B17" s="57"/>
      <c r="C17" s="57"/>
      <c r="D17" s="57"/>
      <c r="E17" s="57"/>
      <c r="F17" s="57"/>
    </row>
    <row r="18" spans="3:6" ht="12.75" customHeight="1">
      <c r="C18" s="57"/>
      <c r="D18" s="57"/>
      <c r="F18" s="57"/>
    </row>
    <row r="19" spans="3:6" ht="12.75" customHeight="1">
      <c r="C19" s="57"/>
      <c r="D19" s="57"/>
      <c r="F19" s="57"/>
    </row>
    <row r="20" ht="12.75" customHeight="1">
      <c r="C20" s="57"/>
    </row>
    <row r="21" ht="12.75" customHeight="1">
      <c r="D21" s="57"/>
    </row>
    <row r="22" ht="12.75" customHeight="1">
      <c r="D22" s="5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fitToHeight="1" fitToWidth="1" horizontalDpi="600" verticalDpi="600" orientation="portrait" scale="94" r:id="rId1"/>
</worksheet>
</file>

<file path=xl/worksheets/sheet12.xml><?xml version="1.0" encoding="utf-8"?>
<worksheet xmlns="http://schemas.openxmlformats.org/spreadsheetml/2006/main" xmlns:r="http://schemas.openxmlformats.org/officeDocument/2006/relationships">
  <dimension ref="A1:L20"/>
  <sheetViews>
    <sheetView showGridLines="0" view="pageBreakPreview" zoomScale="98" zoomScaleSheetLayoutView="98" zoomScalePageLayoutView="0" workbookViewId="0" topLeftCell="A1">
      <selection activeCell="J17" sqref="J1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8"/>
      <c r="L1" s="50"/>
    </row>
    <row r="2" spans="1:12" ht="26.25" customHeight="1">
      <c r="A2" s="250" t="s">
        <v>211</v>
      </c>
      <c r="B2" s="250"/>
      <c r="C2" s="250"/>
      <c r="D2" s="250"/>
      <c r="E2" s="250"/>
      <c r="F2" s="250"/>
      <c r="G2" s="250"/>
      <c r="H2" s="250"/>
      <c r="I2" s="250"/>
      <c r="J2" s="250"/>
      <c r="K2" s="250"/>
      <c r="L2" s="250"/>
    </row>
    <row r="3" spans="1:12" ht="30.75" customHeight="1">
      <c r="A3" s="34" t="s">
        <v>212</v>
      </c>
      <c r="B3" s="34"/>
      <c r="C3" s="34"/>
      <c r="D3" s="34"/>
      <c r="E3" s="34"/>
      <c r="F3" s="34"/>
      <c r="G3" s="34"/>
      <c r="H3" s="34"/>
      <c r="I3" s="34"/>
      <c r="J3" s="34"/>
      <c r="K3" s="34"/>
      <c r="L3" s="34"/>
    </row>
    <row r="4" spans="1:12" ht="26.25" customHeight="1">
      <c r="A4" s="251" t="s">
        <v>279</v>
      </c>
      <c r="B4" s="252"/>
      <c r="C4" s="252"/>
      <c r="D4" s="252"/>
      <c r="E4" s="252"/>
      <c r="F4" s="252"/>
      <c r="G4" s="252"/>
      <c r="H4" s="252"/>
      <c r="I4" s="252"/>
      <c r="J4" s="252"/>
      <c r="K4" s="252"/>
      <c r="L4" s="68" t="s">
        <v>3</v>
      </c>
    </row>
    <row r="5" spans="1:12" ht="26.25" customHeight="1">
      <c r="A5" s="249" t="s">
        <v>82</v>
      </c>
      <c r="B5" s="249" t="s">
        <v>213</v>
      </c>
      <c r="C5" s="253" t="s">
        <v>214</v>
      </c>
      <c r="D5" s="249" t="s">
        <v>215</v>
      </c>
      <c r="E5" s="204" t="s">
        <v>216</v>
      </c>
      <c r="F5" s="249"/>
      <c r="G5" s="249" t="s">
        <v>217</v>
      </c>
      <c r="H5" s="249" t="s">
        <v>218</v>
      </c>
      <c r="I5" s="249" t="s">
        <v>219</v>
      </c>
      <c r="J5" s="249" t="s">
        <v>220</v>
      </c>
      <c r="K5" s="249" t="s">
        <v>221</v>
      </c>
      <c r="L5" s="204" t="s">
        <v>222</v>
      </c>
    </row>
    <row r="6" spans="1:12" ht="36" customHeight="1">
      <c r="A6" s="203"/>
      <c r="B6" s="203"/>
      <c r="C6" s="254"/>
      <c r="D6" s="202"/>
      <c r="E6" s="61" t="s">
        <v>80</v>
      </c>
      <c r="F6" s="62" t="s">
        <v>223</v>
      </c>
      <c r="G6" s="203"/>
      <c r="H6" s="203"/>
      <c r="I6" s="203"/>
      <c r="J6" s="203"/>
      <c r="K6" s="203"/>
      <c r="L6" s="202"/>
    </row>
    <row r="7" spans="1:12" s="33" customFormat="1" ht="25.5" customHeight="1">
      <c r="A7" s="63"/>
      <c r="B7" s="64" t="s">
        <v>224</v>
      </c>
      <c r="C7" s="65"/>
      <c r="D7" s="66">
        <f>SUM(D8:D17)</f>
        <v>2705.7799999999997</v>
      </c>
      <c r="E7" s="66"/>
      <c r="F7" s="66">
        <f>SUM(F8:F17)</f>
        <v>2705.7799999999997</v>
      </c>
      <c r="G7" s="67"/>
      <c r="H7" s="67"/>
      <c r="I7" s="67"/>
      <c r="J7" s="67"/>
      <c r="K7" s="67"/>
      <c r="L7" s="69"/>
    </row>
    <row r="8" spans="1:12" s="33" customFormat="1" ht="25.5" customHeight="1">
      <c r="A8" s="182" t="s">
        <v>309</v>
      </c>
      <c r="B8" s="183" t="s">
        <v>310</v>
      </c>
      <c r="C8" s="65"/>
      <c r="D8" s="185">
        <v>200</v>
      </c>
      <c r="E8" s="185"/>
      <c r="F8" s="185">
        <v>200</v>
      </c>
      <c r="G8" s="184" t="s">
        <v>311</v>
      </c>
      <c r="H8" s="186" t="s">
        <v>379</v>
      </c>
      <c r="I8" s="184" t="s">
        <v>312</v>
      </c>
      <c r="J8" s="184" t="s">
        <v>312</v>
      </c>
      <c r="K8" s="184" t="s">
        <v>313</v>
      </c>
      <c r="L8" s="184" t="s">
        <v>314</v>
      </c>
    </row>
    <row r="9" spans="1:12" s="33" customFormat="1" ht="25.5" customHeight="1">
      <c r="A9" s="182" t="s">
        <v>309</v>
      </c>
      <c r="B9" s="183" t="s">
        <v>315</v>
      </c>
      <c r="C9" s="65"/>
      <c r="D9" s="185">
        <v>728</v>
      </c>
      <c r="E9" s="185"/>
      <c r="F9" s="185">
        <v>728</v>
      </c>
      <c r="G9" s="184" t="s">
        <v>311</v>
      </c>
      <c r="H9" s="186" t="s">
        <v>379</v>
      </c>
      <c r="I9" s="283" t="s">
        <v>380</v>
      </c>
      <c r="J9" s="283" t="s">
        <v>380</v>
      </c>
      <c r="K9" s="184" t="s">
        <v>313</v>
      </c>
      <c r="L9" s="184" t="s">
        <v>314</v>
      </c>
    </row>
    <row r="10" spans="1:12" s="33" customFormat="1" ht="25.5" customHeight="1">
      <c r="A10" s="182" t="s">
        <v>309</v>
      </c>
      <c r="B10" s="183" t="s">
        <v>358</v>
      </c>
      <c r="C10" s="65"/>
      <c r="D10" s="185">
        <v>86</v>
      </c>
      <c r="E10" s="185"/>
      <c r="F10" s="185">
        <v>86</v>
      </c>
      <c r="G10" s="184" t="s">
        <v>311</v>
      </c>
      <c r="H10" s="186" t="s">
        <v>379</v>
      </c>
      <c r="I10" s="184" t="s">
        <v>316</v>
      </c>
      <c r="J10" s="184" t="s">
        <v>316</v>
      </c>
      <c r="K10" s="184" t="s">
        <v>313</v>
      </c>
      <c r="L10" s="184" t="s">
        <v>314</v>
      </c>
    </row>
    <row r="11" spans="1:12" s="33" customFormat="1" ht="25.5" customHeight="1">
      <c r="A11" s="182" t="s">
        <v>309</v>
      </c>
      <c r="B11" s="183" t="s">
        <v>357</v>
      </c>
      <c r="C11" s="65"/>
      <c r="D11" s="185">
        <v>166</v>
      </c>
      <c r="E11" s="185"/>
      <c r="F11" s="185">
        <v>166</v>
      </c>
      <c r="G11" s="184" t="s">
        <v>311</v>
      </c>
      <c r="H11" s="186" t="s">
        <v>379</v>
      </c>
      <c r="I11" s="184" t="s">
        <v>320</v>
      </c>
      <c r="J11" s="184" t="s">
        <v>320</v>
      </c>
      <c r="K11" s="184" t="s">
        <v>313</v>
      </c>
      <c r="L11" s="184" t="s">
        <v>314</v>
      </c>
    </row>
    <row r="12" spans="1:12" s="33" customFormat="1" ht="25.5" customHeight="1">
      <c r="A12" s="182" t="s">
        <v>309</v>
      </c>
      <c r="B12" s="183" t="s">
        <v>317</v>
      </c>
      <c r="C12" s="65"/>
      <c r="D12" s="185">
        <v>180</v>
      </c>
      <c r="E12" s="185"/>
      <c r="F12" s="185">
        <v>180</v>
      </c>
      <c r="G12" s="184" t="s">
        <v>311</v>
      </c>
      <c r="H12" s="186" t="s">
        <v>379</v>
      </c>
      <c r="I12" s="184" t="s">
        <v>318</v>
      </c>
      <c r="J12" s="184" t="s">
        <v>318</v>
      </c>
      <c r="K12" s="184" t="s">
        <v>313</v>
      </c>
      <c r="L12" s="184" t="s">
        <v>314</v>
      </c>
    </row>
    <row r="13" spans="1:12" s="33" customFormat="1" ht="25.5" customHeight="1">
      <c r="A13" s="182" t="s">
        <v>309</v>
      </c>
      <c r="B13" s="183" t="s">
        <v>359</v>
      </c>
      <c r="C13" s="65"/>
      <c r="D13" s="185">
        <v>200</v>
      </c>
      <c r="E13" s="185"/>
      <c r="F13" s="185">
        <v>200</v>
      </c>
      <c r="G13" s="184" t="s">
        <v>311</v>
      </c>
      <c r="H13" s="186" t="s">
        <v>379</v>
      </c>
      <c r="I13" s="186" t="s">
        <v>361</v>
      </c>
      <c r="J13" s="186" t="s">
        <v>361</v>
      </c>
      <c r="K13" s="184" t="s">
        <v>313</v>
      </c>
      <c r="L13" s="184" t="s">
        <v>314</v>
      </c>
    </row>
    <row r="14" spans="1:12" s="33" customFormat="1" ht="25.5" customHeight="1">
      <c r="A14" s="182" t="s">
        <v>309</v>
      </c>
      <c r="B14" s="282" t="s">
        <v>378</v>
      </c>
      <c r="C14" s="65"/>
      <c r="D14" s="185">
        <v>350.78</v>
      </c>
      <c r="E14" s="185"/>
      <c r="F14" s="185">
        <v>350.78</v>
      </c>
      <c r="G14" s="184" t="s">
        <v>311</v>
      </c>
      <c r="H14" s="186" t="s">
        <v>379</v>
      </c>
      <c r="I14" s="186" t="s">
        <v>361</v>
      </c>
      <c r="J14" s="186" t="s">
        <v>361</v>
      </c>
      <c r="K14" s="184" t="s">
        <v>313</v>
      </c>
      <c r="L14" s="184" t="s">
        <v>314</v>
      </c>
    </row>
    <row r="15" spans="1:12" s="33" customFormat="1" ht="25.5" customHeight="1">
      <c r="A15" s="182" t="s">
        <v>309</v>
      </c>
      <c r="B15" s="183" t="s">
        <v>360</v>
      </c>
      <c r="C15" s="65"/>
      <c r="D15" s="185">
        <v>154</v>
      </c>
      <c r="E15" s="185"/>
      <c r="F15" s="185">
        <v>154</v>
      </c>
      <c r="G15" s="184" t="s">
        <v>311</v>
      </c>
      <c r="H15" s="186" t="s">
        <v>379</v>
      </c>
      <c r="I15" s="184" t="s">
        <v>319</v>
      </c>
      <c r="J15" s="184" t="s">
        <v>319</v>
      </c>
      <c r="K15" s="184" t="s">
        <v>313</v>
      </c>
      <c r="L15" s="184" t="s">
        <v>314</v>
      </c>
    </row>
    <row r="16" spans="1:12" s="33" customFormat="1" ht="25.5" customHeight="1">
      <c r="A16" s="182" t="s">
        <v>309</v>
      </c>
      <c r="B16" s="183" t="s">
        <v>321</v>
      </c>
      <c r="C16" s="65"/>
      <c r="D16" s="185">
        <v>413</v>
      </c>
      <c r="E16" s="185"/>
      <c r="F16" s="185">
        <v>413</v>
      </c>
      <c r="G16" s="184" t="s">
        <v>311</v>
      </c>
      <c r="H16" s="186" t="s">
        <v>379</v>
      </c>
      <c r="I16" s="184" t="s">
        <v>320</v>
      </c>
      <c r="J16" s="184" t="s">
        <v>320</v>
      </c>
      <c r="K16" s="184" t="s">
        <v>313</v>
      </c>
      <c r="L16" s="184" t="s">
        <v>314</v>
      </c>
    </row>
    <row r="17" spans="1:12" s="33" customFormat="1" ht="25.5" customHeight="1">
      <c r="A17" s="182" t="s">
        <v>309</v>
      </c>
      <c r="B17" s="183" t="s">
        <v>322</v>
      </c>
      <c r="C17" s="65"/>
      <c r="D17" s="185">
        <v>228</v>
      </c>
      <c r="E17" s="185"/>
      <c r="F17" s="185">
        <v>228</v>
      </c>
      <c r="G17" s="184" t="s">
        <v>311</v>
      </c>
      <c r="H17" s="186" t="s">
        <v>379</v>
      </c>
      <c r="I17" s="184" t="s">
        <v>320</v>
      </c>
      <c r="J17" s="184" t="s">
        <v>320</v>
      </c>
      <c r="K17" s="184" t="s">
        <v>313</v>
      </c>
      <c r="L17" s="184" t="s">
        <v>314</v>
      </c>
    </row>
    <row r="18" spans="1:12" ht="26.25" customHeight="1">
      <c r="A18" s="58" t="s">
        <v>225</v>
      </c>
      <c r="B18" s="57"/>
      <c r="C18" s="57"/>
      <c r="D18" s="57"/>
      <c r="E18" s="57"/>
      <c r="F18" s="57"/>
      <c r="G18" s="57"/>
      <c r="H18" s="57"/>
      <c r="I18" s="57"/>
      <c r="J18" s="57"/>
      <c r="K18" s="57"/>
      <c r="L18" s="57"/>
    </row>
    <row r="19" spans="2:10" ht="25.5" customHeight="1">
      <c r="B19" s="57"/>
      <c r="C19" s="57"/>
      <c r="D19" s="57"/>
      <c r="E19" s="57"/>
      <c r="F19" s="57"/>
      <c r="J19" s="57"/>
    </row>
    <row r="20" spans="4:6" ht="25.5" customHeight="1">
      <c r="D20" s="57"/>
      <c r="E20" s="57"/>
      <c r="F20" s="5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P8" sqref="P8"/>
    </sheetView>
  </sheetViews>
  <sheetFormatPr defaultColWidth="9.16015625" defaultRowHeight="23.25" customHeight="1"/>
  <cols>
    <col min="1" max="1" width="24.16015625" style="0" customWidth="1"/>
    <col min="2" max="2" width="15.33203125" style="0" customWidth="1"/>
    <col min="3" max="3" width="18.83203125" style="0" customWidth="1"/>
    <col min="4" max="4" width="15.16015625" style="0" customWidth="1"/>
    <col min="5" max="6" width="18"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4" t="s">
        <v>226</v>
      </c>
      <c r="L1" s="50"/>
    </row>
    <row r="2" spans="1:12" ht="23.25" customHeight="1">
      <c r="A2" s="35" t="s">
        <v>227</v>
      </c>
      <c r="B2" s="35"/>
      <c r="C2" s="35"/>
      <c r="D2" s="35"/>
      <c r="E2" s="35"/>
      <c r="F2" s="35"/>
      <c r="G2" s="35"/>
      <c r="H2" s="35"/>
      <c r="I2" s="35"/>
      <c r="J2" s="35"/>
      <c r="K2" s="35"/>
      <c r="L2" s="35"/>
    </row>
    <row r="3" spans="1:12" ht="23.25" customHeight="1">
      <c r="A3" s="36"/>
      <c r="B3" s="36"/>
      <c r="C3" s="36"/>
      <c r="D3" s="36"/>
      <c r="E3" s="36"/>
      <c r="F3" s="36"/>
      <c r="G3" s="36"/>
      <c r="H3" s="36"/>
      <c r="I3" s="36"/>
      <c r="J3" s="36"/>
      <c r="K3" s="36"/>
      <c r="L3" s="51" t="s">
        <v>3</v>
      </c>
    </row>
    <row r="4" spans="1:13" ht="23.25" customHeight="1">
      <c r="A4" s="258" t="s">
        <v>228</v>
      </c>
      <c r="B4" s="37" t="s">
        <v>229</v>
      </c>
      <c r="C4" s="38"/>
      <c r="D4" s="38"/>
      <c r="E4" s="38"/>
      <c r="F4" s="38"/>
      <c r="G4" s="39"/>
      <c r="H4" s="40"/>
      <c r="I4" s="260" t="s">
        <v>230</v>
      </c>
      <c r="J4" s="255" t="s">
        <v>231</v>
      </c>
      <c r="K4" s="255" t="s">
        <v>232</v>
      </c>
      <c r="L4" s="255"/>
      <c r="M4" s="52"/>
    </row>
    <row r="5" spans="1:13" ht="23.25" customHeight="1">
      <c r="A5" s="255"/>
      <c r="B5" s="259" t="s">
        <v>215</v>
      </c>
      <c r="C5" s="37" t="s">
        <v>233</v>
      </c>
      <c r="D5" s="39"/>
      <c r="E5" s="39"/>
      <c r="F5" s="40"/>
      <c r="G5" s="256" t="s">
        <v>234</v>
      </c>
      <c r="H5" s="257"/>
      <c r="I5" s="261"/>
      <c r="J5" s="255"/>
      <c r="K5" s="255" t="s">
        <v>235</v>
      </c>
      <c r="L5" s="255" t="s">
        <v>236</v>
      </c>
      <c r="M5" s="52"/>
    </row>
    <row r="6" spans="1:13" ht="47.25" customHeight="1">
      <c r="A6" s="255"/>
      <c r="B6" s="255"/>
      <c r="C6" s="41" t="s">
        <v>237</v>
      </c>
      <c r="D6" s="41" t="s">
        <v>238</v>
      </c>
      <c r="E6" s="41" t="s">
        <v>239</v>
      </c>
      <c r="F6" s="41" t="s">
        <v>240</v>
      </c>
      <c r="G6" s="42" t="s">
        <v>100</v>
      </c>
      <c r="H6" s="42" t="s">
        <v>241</v>
      </c>
      <c r="I6" s="262"/>
      <c r="J6" s="255"/>
      <c r="K6" s="255"/>
      <c r="L6" s="255"/>
      <c r="M6" s="52"/>
    </row>
    <row r="7" spans="1:13" s="33" customFormat="1" ht="22.5" customHeight="1">
      <c r="A7" s="43" t="s">
        <v>224</v>
      </c>
      <c r="B7" s="44"/>
      <c r="C7" s="44"/>
      <c r="D7" s="45"/>
      <c r="E7" s="46"/>
      <c r="F7" s="44"/>
      <c r="G7" s="44"/>
      <c r="H7" s="45"/>
      <c r="I7" s="53"/>
      <c r="J7" s="54"/>
      <c r="K7" s="53"/>
      <c r="L7" s="53"/>
      <c r="M7" s="55"/>
    </row>
    <row r="8" spans="1:12" ht="150" customHeight="1">
      <c r="A8" s="47" t="s">
        <v>326</v>
      </c>
      <c r="B8" s="48">
        <f>+C8+F8</f>
        <v>64241.65</v>
      </c>
      <c r="C8" s="48">
        <v>62617.07</v>
      </c>
      <c r="D8" s="44"/>
      <c r="E8" s="44"/>
      <c r="F8" s="48">
        <v>1624.58</v>
      </c>
      <c r="G8" s="48"/>
      <c r="H8" s="49"/>
      <c r="I8" s="187" t="s">
        <v>323</v>
      </c>
      <c r="J8" s="188" t="s">
        <v>324</v>
      </c>
      <c r="K8" s="189">
        <v>1</v>
      </c>
      <c r="L8" s="190" t="s">
        <v>325</v>
      </c>
    </row>
    <row r="9" spans="1:13" ht="150" customHeight="1">
      <c r="A9" s="43"/>
      <c r="B9" s="44"/>
      <c r="C9" s="44"/>
      <c r="D9" s="284"/>
      <c r="E9" s="284"/>
      <c r="F9" s="44"/>
      <c r="G9" s="44"/>
      <c r="H9" s="44"/>
      <c r="I9" s="53"/>
      <c r="J9" s="53"/>
      <c r="K9" s="53"/>
      <c r="L9" s="53"/>
      <c r="M9" s="56"/>
    </row>
    <row r="10" ht="22.5" customHeight="1"/>
    <row r="11" ht="22.5" customHeight="1"/>
    <row r="12" ht="22.5" customHeight="1">
      <c r="L12" s="57"/>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58" r:id="rId1"/>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G20" sqref="G20"/>
    </sheetView>
  </sheetViews>
  <sheetFormatPr defaultColWidth="9.16015625" defaultRowHeight="12.75" customHeight="1"/>
  <cols>
    <col min="1" max="1" width="46.83203125" style="0" customWidth="1"/>
    <col min="2" max="2" width="22" style="0" customWidth="1"/>
    <col min="3" max="5" width="6.33203125" style="0" customWidth="1"/>
    <col min="6" max="8" width="11.5" style="0" bestFit="1" customWidth="1"/>
    <col min="9" max="17" width="8.33203125" style="0" customWidth="1"/>
    <col min="18" max="18" width="9" style="0" customWidth="1"/>
    <col min="19" max="255" width="9.16015625" style="0" customWidth="1"/>
  </cols>
  <sheetData>
    <row r="1" spans="1:18" ht="33" customHeight="1">
      <c r="A1" s="12" t="s">
        <v>242</v>
      </c>
      <c r="B1" s="13"/>
      <c r="C1" s="13"/>
      <c r="D1" s="13"/>
      <c r="E1" s="13"/>
      <c r="F1" s="13"/>
      <c r="G1" s="13"/>
      <c r="H1" s="13"/>
      <c r="I1" s="13"/>
      <c r="J1" s="13"/>
      <c r="K1" s="13"/>
      <c r="L1" s="13"/>
      <c r="M1" s="13"/>
      <c r="N1" s="13"/>
      <c r="O1" s="13"/>
      <c r="P1" s="13"/>
      <c r="Q1" s="13"/>
      <c r="R1" s="27"/>
    </row>
    <row r="2" spans="1:18" ht="21.75" customHeight="1">
      <c r="A2" s="263" t="s">
        <v>243</v>
      </c>
      <c r="B2" s="263"/>
      <c r="C2" s="263"/>
      <c r="D2" s="263"/>
      <c r="E2" s="263"/>
      <c r="F2" s="263"/>
      <c r="G2" s="263"/>
      <c r="H2" s="263"/>
      <c r="I2" s="263"/>
      <c r="J2" s="263"/>
      <c r="K2" s="263"/>
      <c r="L2" s="263"/>
      <c r="M2" s="263"/>
      <c r="N2" s="263"/>
      <c r="O2" s="263"/>
      <c r="P2" s="263"/>
      <c r="Q2" s="263"/>
      <c r="R2" s="27"/>
    </row>
    <row r="3" spans="1:18" ht="18" customHeight="1">
      <c r="A3" s="14" t="s">
        <v>343</v>
      </c>
      <c r="B3" s="13"/>
      <c r="C3" s="13"/>
      <c r="D3" s="13"/>
      <c r="E3" s="13"/>
      <c r="F3" s="13"/>
      <c r="G3" s="13"/>
      <c r="H3" s="13"/>
      <c r="I3" s="13"/>
      <c r="J3" s="13"/>
      <c r="K3" s="13"/>
      <c r="L3" s="13"/>
      <c r="M3" s="13"/>
      <c r="N3" s="13"/>
      <c r="O3" s="13"/>
      <c r="P3" s="264" t="s">
        <v>244</v>
      </c>
      <c r="Q3" s="264"/>
      <c r="R3" s="27"/>
    </row>
    <row r="4" spans="1:18" ht="30" customHeight="1">
      <c r="A4" s="269" t="s">
        <v>245</v>
      </c>
      <c r="B4" s="269" t="s">
        <v>246</v>
      </c>
      <c r="C4" s="269" t="s">
        <v>247</v>
      </c>
      <c r="D4" s="269" t="s">
        <v>248</v>
      </c>
      <c r="E4" s="269" t="s">
        <v>249</v>
      </c>
      <c r="F4" s="265" t="s">
        <v>216</v>
      </c>
      <c r="G4" s="265"/>
      <c r="H4" s="265"/>
      <c r="I4" s="265"/>
      <c r="J4" s="265"/>
      <c r="K4" s="265"/>
      <c r="L4" s="265"/>
      <c r="M4" s="265"/>
      <c r="N4" s="265"/>
      <c r="O4" s="265"/>
      <c r="P4" s="266"/>
      <c r="Q4" s="266"/>
      <c r="R4" s="27"/>
    </row>
    <row r="5" spans="1:18" ht="30" customHeight="1">
      <c r="A5" s="269"/>
      <c r="B5" s="269"/>
      <c r="C5" s="269"/>
      <c r="D5" s="269"/>
      <c r="E5" s="269"/>
      <c r="F5" s="265" t="s">
        <v>224</v>
      </c>
      <c r="G5" s="267" t="s">
        <v>73</v>
      </c>
      <c r="H5" s="268"/>
      <c r="I5" s="268"/>
      <c r="J5" s="268" t="s">
        <v>250</v>
      </c>
      <c r="K5" s="268" t="s">
        <v>75</v>
      </c>
      <c r="L5" s="268" t="s">
        <v>251</v>
      </c>
      <c r="M5" s="268" t="s">
        <v>77</v>
      </c>
      <c r="N5" s="268" t="s">
        <v>78</v>
      </c>
      <c r="O5" s="268" t="s">
        <v>81</v>
      </c>
      <c r="P5" s="268" t="s">
        <v>79</v>
      </c>
      <c r="Q5" s="268" t="s">
        <v>80</v>
      </c>
      <c r="R5" s="27"/>
    </row>
    <row r="6" spans="1:18" ht="34.5" customHeight="1">
      <c r="A6" s="269"/>
      <c r="B6" s="269"/>
      <c r="C6" s="269"/>
      <c r="D6" s="269"/>
      <c r="E6" s="269"/>
      <c r="F6" s="270"/>
      <c r="G6" s="16" t="s">
        <v>107</v>
      </c>
      <c r="H6" s="17" t="s">
        <v>84</v>
      </c>
      <c r="I6" s="15" t="s">
        <v>85</v>
      </c>
      <c r="J6" s="268"/>
      <c r="K6" s="268"/>
      <c r="L6" s="268"/>
      <c r="M6" s="268"/>
      <c r="N6" s="268"/>
      <c r="O6" s="268"/>
      <c r="P6" s="268"/>
      <c r="Q6" s="268"/>
      <c r="R6" s="27"/>
    </row>
    <row r="7" spans="1:18" ht="30" customHeight="1">
      <c r="A7" s="285"/>
      <c r="B7" s="18"/>
      <c r="C7" s="30"/>
      <c r="D7" s="31"/>
      <c r="E7" s="32"/>
      <c r="F7" s="19">
        <f>SUM(F8:F20)</f>
        <v>1610</v>
      </c>
      <c r="G7" s="19">
        <f>SUM(G8:G20)</f>
        <v>1610</v>
      </c>
      <c r="H7" s="19">
        <f>SUM(H8:H20)</f>
        <v>1610</v>
      </c>
      <c r="I7" s="20"/>
      <c r="J7" s="20"/>
      <c r="K7" s="20"/>
      <c r="L7" s="20"/>
      <c r="M7" s="20"/>
      <c r="N7" s="19"/>
      <c r="O7" s="24"/>
      <c r="P7" s="19"/>
      <c r="Q7" s="28"/>
      <c r="R7" s="29"/>
    </row>
    <row r="8" spans="1:18" ht="21.75" customHeight="1">
      <c r="A8" s="191" t="s">
        <v>327</v>
      </c>
      <c r="B8" s="191" t="s">
        <v>328</v>
      </c>
      <c r="C8" s="21" t="s">
        <v>381</v>
      </c>
      <c r="D8" s="192">
        <v>1</v>
      </c>
      <c r="E8" s="192" t="s">
        <v>330</v>
      </c>
      <c r="F8" s="191">
        <v>150</v>
      </c>
      <c r="G8" s="191">
        <v>150</v>
      </c>
      <c r="H8" s="191">
        <v>150</v>
      </c>
      <c r="I8" s="21"/>
      <c r="J8" s="21"/>
      <c r="K8" s="21"/>
      <c r="L8" s="21"/>
      <c r="M8" s="21"/>
      <c r="N8" s="21"/>
      <c r="O8" s="21"/>
      <c r="P8" s="25"/>
      <c r="Q8" s="21"/>
      <c r="R8" s="27"/>
    </row>
    <row r="9" spans="1:18" ht="21.75" customHeight="1">
      <c r="A9" s="191" t="s">
        <v>331</v>
      </c>
      <c r="B9" s="191" t="s">
        <v>332</v>
      </c>
      <c r="C9" s="21" t="s">
        <v>381</v>
      </c>
      <c r="D9" s="192">
        <v>1</v>
      </c>
      <c r="E9" s="193" t="s">
        <v>329</v>
      </c>
      <c r="F9" s="191">
        <v>300</v>
      </c>
      <c r="G9" s="191">
        <v>300</v>
      </c>
      <c r="H9" s="191">
        <v>300</v>
      </c>
      <c r="I9" s="21"/>
      <c r="J9" s="21"/>
      <c r="K9" s="21"/>
      <c r="L9" s="21"/>
      <c r="M9" s="21"/>
      <c r="N9" s="21"/>
      <c r="O9" s="21"/>
      <c r="P9" s="21"/>
      <c r="Q9" s="21"/>
      <c r="R9" s="27"/>
    </row>
    <row r="10" spans="1:18" ht="21.75" customHeight="1">
      <c r="A10" s="191" t="s">
        <v>333</v>
      </c>
      <c r="B10" s="191" t="s">
        <v>332</v>
      </c>
      <c r="C10" s="21" t="s">
        <v>381</v>
      </c>
      <c r="D10" s="192">
        <v>1</v>
      </c>
      <c r="E10" s="192" t="s">
        <v>329</v>
      </c>
      <c r="F10" s="191">
        <v>400</v>
      </c>
      <c r="G10" s="191">
        <v>400</v>
      </c>
      <c r="H10" s="191">
        <v>400</v>
      </c>
      <c r="I10" s="21"/>
      <c r="J10" s="21"/>
      <c r="K10" s="21"/>
      <c r="L10" s="21"/>
      <c r="M10" s="21"/>
      <c r="N10" s="21"/>
      <c r="O10" s="21"/>
      <c r="P10" s="21"/>
      <c r="Q10" s="21"/>
      <c r="R10" s="27"/>
    </row>
    <row r="11" spans="1:18" ht="21.75" customHeight="1">
      <c r="A11" s="191" t="s">
        <v>334</v>
      </c>
      <c r="B11" s="191" t="s">
        <v>332</v>
      </c>
      <c r="C11" s="21" t="s">
        <v>381</v>
      </c>
      <c r="D11" s="192">
        <v>1</v>
      </c>
      <c r="E11" s="193" t="s">
        <v>329</v>
      </c>
      <c r="F11" s="191">
        <v>100</v>
      </c>
      <c r="G11" s="191">
        <v>100</v>
      </c>
      <c r="H11" s="191">
        <v>100</v>
      </c>
      <c r="I11" s="21"/>
      <c r="J11" s="21"/>
      <c r="K11" s="21"/>
      <c r="L11" s="21"/>
      <c r="M11" s="22"/>
      <c r="N11" s="22"/>
      <c r="O11" s="21"/>
      <c r="P11" s="21"/>
      <c r="Q11" s="21"/>
      <c r="R11" s="27"/>
    </row>
    <row r="12" spans="1:18" ht="21.75" customHeight="1">
      <c r="A12" s="191" t="s">
        <v>335</v>
      </c>
      <c r="B12" s="191" t="s">
        <v>332</v>
      </c>
      <c r="C12" s="21" t="s">
        <v>381</v>
      </c>
      <c r="D12" s="192">
        <v>1</v>
      </c>
      <c r="E12" s="192" t="s">
        <v>329</v>
      </c>
      <c r="F12" s="191">
        <v>100</v>
      </c>
      <c r="G12" s="191">
        <v>100</v>
      </c>
      <c r="H12" s="191">
        <v>100</v>
      </c>
      <c r="I12" s="21"/>
      <c r="J12" s="21"/>
      <c r="K12" s="21"/>
      <c r="L12" s="22"/>
      <c r="M12" s="22"/>
      <c r="N12" s="22"/>
      <c r="O12" s="21"/>
      <c r="P12" s="21"/>
      <c r="Q12" s="21"/>
      <c r="R12" s="27"/>
    </row>
    <row r="13" spans="1:18" ht="21.75" customHeight="1">
      <c r="A13" s="191" t="s">
        <v>336</v>
      </c>
      <c r="B13" s="191" t="s">
        <v>332</v>
      </c>
      <c r="C13" s="21" t="s">
        <v>381</v>
      </c>
      <c r="D13" s="192">
        <v>1</v>
      </c>
      <c r="E13" s="193" t="s">
        <v>329</v>
      </c>
      <c r="F13" s="191">
        <v>150</v>
      </c>
      <c r="G13" s="191">
        <v>150</v>
      </c>
      <c r="H13" s="191">
        <v>150</v>
      </c>
      <c r="I13" s="21"/>
      <c r="J13" s="21"/>
      <c r="K13" s="22"/>
      <c r="L13" s="22"/>
      <c r="M13" s="22"/>
      <c r="N13" s="22"/>
      <c r="O13" s="21"/>
      <c r="P13" s="21"/>
      <c r="Q13" s="22"/>
      <c r="R13" s="27"/>
    </row>
    <row r="14" spans="1:18" ht="21.75" customHeight="1">
      <c r="A14" s="191" t="s">
        <v>337</v>
      </c>
      <c r="B14" s="191" t="s">
        <v>332</v>
      </c>
      <c r="C14" s="21" t="s">
        <v>381</v>
      </c>
      <c r="D14" s="192">
        <v>1</v>
      </c>
      <c r="E14" s="192" t="s">
        <v>329</v>
      </c>
      <c r="F14" s="191">
        <v>50</v>
      </c>
      <c r="G14" s="191">
        <v>50</v>
      </c>
      <c r="H14" s="191">
        <v>50</v>
      </c>
      <c r="I14" s="22"/>
      <c r="J14" s="22"/>
      <c r="K14" s="22"/>
      <c r="L14" s="22"/>
      <c r="M14" s="22"/>
      <c r="N14" s="22"/>
      <c r="O14" s="21"/>
      <c r="P14" s="22"/>
      <c r="Q14" s="22"/>
      <c r="R14" s="27"/>
    </row>
    <row r="15" spans="1:17" ht="19.5" customHeight="1">
      <c r="A15" s="191" t="s">
        <v>338</v>
      </c>
      <c r="B15" s="191" t="s">
        <v>332</v>
      </c>
      <c r="C15" s="21" t="s">
        <v>381</v>
      </c>
      <c r="D15" s="192">
        <v>1</v>
      </c>
      <c r="E15" s="193" t="s">
        <v>329</v>
      </c>
      <c r="F15" s="191">
        <v>90</v>
      </c>
      <c r="G15" s="191">
        <v>90</v>
      </c>
      <c r="H15" s="191">
        <v>90</v>
      </c>
      <c r="I15" s="7"/>
      <c r="J15" s="7"/>
      <c r="K15" s="7"/>
      <c r="L15" s="7"/>
      <c r="M15" s="7"/>
      <c r="N15" s="7"/>
      <c r="O15" s="7"/>
      <c r="P15" s="7"/>
      <c r="Q15" s="7"/>
    </row>
    <row r="16" spans="1:17" ht="19.5" customHeight="1">
      <c r="A16" s="191" t="s">
        <v>339</v>
      </c>
      <c r="B16" s="191" t="s">
        <v>332</v>
      </c>
      <c r="C16" s="21" t="s">
        <v>381</v>
      </c>
      <c r="D16" s="192">
        <v>1</v>
      </c>
      <c r="E16" s="193" t="s">
        <v>329</v>
      </c>
      <c r="F16" s="191">
        <v>30</v>
      </c>
      <c r="G16" s="191">
        <v>30</v>
      </c>
      <c r="H16" s="191">
        <v>30</v>
      </c>
      <c r="I16" s="7"/>
      <c r="J16" s="7"/>
      <c r="K16" s="7"/>
      <c r="L16" s="7"/>
      <c r="M16" s="7"/>
      <c r="N16" s="7"/>
      <c r="O16" s="7"/>
      <c r="P16" s="7"/>
      <c r="Q16" s="7"/>
    </row>
    <row r="17" spans="1:17" ht="19.5" customHeight="1">
      <c r="A17" s="191" t="s">
        <v>340</v>
      </c>
      <c r="B17" s="191" t="s">
        <v>332</v>
      </c>
      <c r="C17" s="21" t="s">
        <v>381</v>
      </c>
      <c r="D17" s="192">
        <v>1</v>
      </c>
      <c r="E17" s="192" t="s">
        <v>329</v>
      </c>
      <c r="F17" s="191">
        <v>100</v>
      </c>
      <c r="G17" s="191">
        <v>100</v>
      </c>
      <c r="H17" s="191">
        <v>100</v>
      </c>
      <c r="I17" s="7"/>
      <c r="J17" s="7"/>
      <c r="K17" s="26"/>
      <c r="L17" s="7"/>
      <c r="M17" s="7"/>
      <c r="N17" s="7"/>
      <c r="O17" s="7"/>
      <c r="P17" s="7"/>
      <c r="Q17" s="7"/>
    </row>
    <row r="18" spans="1:17" ht="19.5" customHeight="1">
      <c r="A18" s="191" t="s">
        <v>341</v>
      </c>
      <c r="B18" s="191" t="s">
        <v>332</v>
      </c>
      <c r="C18" s="21" t="s">
        <v>381</v>
      </c>
      <c r="D18" s="192">
        <v>1</v>
      </c>
      <c r="E18" s="193" t="s">
        <v>329</v>
      </c>
      <c r="F18" s="191">
        <v>60</v>
      </c>
      <c r="G18" s="191">
        <v>60</v>
      </c>
      <c r="H18" s="191">
        <v>60</v>
      </c>
      <c r="I18" s="7"/>
      <c r="J18" s="7"/>
      <c r="K18" s="7"/>
      <c r="L18" s="7"/>
      <c r="M18" s="7"/>
      <c r="N18" s="7"/>
      <c r="O18" s="7"/>
      <c r="P18" s="7"/>
      <c r="Q18" s="7"/>
    </row>
    <row r="19" spans="1:17" ht="19.5" customHeight="1">
      <c r="A19" s="191" t="s">
        <v>342</v>
      </c>
      <c r="B19" s="191" t="s">
        <v>332</v>
      </c>
      <c r="C19" s="21" t="s">
        <v>381</v>
      </c>
      <c r="D19" s="192">
        <v>1</v>
      </c>
      <c r="E19" s="192" t="s">
        <v>329</v>
      </c>
      <c r="F19" s="191">
        <v>80</v>
      </c>
      <c r="G19" s="191">
        <v>80</v>
      </c>
      <c r="H19" s="191">
        <v>80</v>
      </c>
      <c r="I19" s="7"/>
      <c r="J19" s="7"/>
      <c r="K19" s="7"/>
      <c r="L19" s="7"/>
      <c r="M19" s="7"/>
      <c r="N19" s="7"/>
      <c r="O19" s="7"/>
      <c r="P19" s="7"/>
      <c r="Q19" s="7"/>
    </row>
    <row r="20" spans="1:17" ht="19.5" customHeight="1">
      <c r="A20" s="194"/>
      <c r="B20" s="194"/>
      <c r="C20" s="21"/>
      <c r="D20" s="192"/>
      <c r="E20" s="192"/>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3"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H11" sqref="H1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252</v>
      </c>
      <c r="B1" s="13"/>
      <c r="C1" s="13"/>
      <c r="D1" s="13"/>
      <c r="E1" s="13"/>
      <c r="F1" s="13"/>
      <c r="G1" s="13"/>
      <c r="H1" s="13"/>
      <c r="I1" s="13"/>
      <c r="J1" s="13"/>
      <c r="K1" s="13"/>
      <c r="L1" s="13"/>
      <c r="M1" s="13"/>
      <c r="N1" s="13"/>
      <c r="O1" s="13"/>
      <c r="P1" s="13"/>
      <c r="Q1" s="13"/>
      <c r="R1" s="27"/>
    </row>
    <row r="2" spans="1:18" ht="21.75" customHeight="1">
      <c r="A2" s="263" t="s">
        <v>253</v>
      </c>
      <c r="B2" s="263"/>
      <c r="C2" s="263"/>
      <c r="D2" s="263"/>
      <c r="E2" s="263"/>
      <c r="F2" s="263"/>
      <c r="G2" s="263"/>
      <c r="H2" s="263"/>
      <c r="I2" s="263"/>
      <c r="J2" s="263"/>
      <c r="K2" s="263"/>
      <c r="L2" s="263"/>
      <c r="M2" s="263"/>
      <c r="N2" s="263"/>
      <c r="O2" s="263"/>
      <c r="P2" s="263"/>
      <c r="Q2" s="263"/>
      <c r="R2" s="27"/>
    </row>
    <row r="3" spans="1:18" ht="11.25" customHeight="1">
      <c r="A3" s="14"/>
      <c r="B3" s="13"/>
      <c r="C3" s="13"/>
      <c r="D3" s="13"/>
      <c r="E3" s="13"/>
      <c r="F3" s="13"/>
      <c r="G3" s="13"/>
      <c r="H3" s="13"/>
      <c r="I3" s="13"/>
      <c r="J3" s="13"/>
      <c r="K3" s="13"/>
      <c r="L3" s="13"/>
      <c r="M3" s="13"/>
      <c r="N3" s="13"/>
      <c r="O3" s="13"/>
      <c r="P3" s="271" t="s">
        <v>244</v>
      </c>
      <c r="Q3" s="271"/>
      <c r="R3" s="27"/>
    </row>
    <row r="4" spans="1:18" ht="11.25" customHeight="1">
      <c r="A4" s="14" t="s">
        <v>307</v>
      </c>
      <c r="B4" s="13"/>
      <c r="C4" s="13"/>
      <c r="D4" s="13"/>
      <c r="E4" s="13"/>
      <c r="F4" s="13"/>
      <c r="G4" s="13"/>
      <c r="H4" s="13"/>
      <c r="I4" s="13"/>
      <c r="J4" s="13"/>
      <c r="K4" s="13"/>
      <c r="L4" s="13"/>
      <c r="M4" s="13"/>
      <c r="N4" s="13"/>
      <c r="O4" s="13"/>
      <c r="P4" s="23"/>
      <c r="Q4" s="23"/>
      <c r="R4" s="27"/>
    </row>
    <row r="5" spans="1:18" ht="30" customHeight="1">
      <c r="A5" s="272" t="s">
        <v>254</v>
      </c>
      <c r="B5" s="273"/>
      <c r="C5" s="273"/>
      <c r="D5" s="273"/>
      <c r="E5" s="274"/>
      <c r="F5" s="265" t="s">
        <v>216</v>
      </c>
      <c r="G5" s="265"/>
      <c r="H5" s="265"/>
      <c r="I5" s="265"/>
      <c r="J5" s="265"/>
      <c r="K5" s="265"/>
      <c r="L5" s="265"/>
      <c r="M5" s="265"/>
      <c r="N5" s="265"/>
      <c r="O5" s="265"/>
      <c r="P5" s="266"/>
      <c r="Q5" s="266"/>
      <c r="R5" s="27"/>
    </row>
    <row r="6" spans="1:18" ht="30" customHeight="1">
      <c r="A6" s="275" t="s">
        <v>255</v>
      </c>
      <c r="B6" s="275" t="s">
        <v>246</v>
      </c>
      <c r="C6" s="275" t="s">
        <v>256</v>
      </c>
      <c r="D6" s="275" t="s">
        <v>257</v>
      </c>
      <c r="E6" s="275" t="s">
        <v>258</v>
      </c>
      <c r="F6" s="265" t="s">
        <v>224</v>
      </c>
      <c r="G6" s="267" t="s">
        <v>73</v>
      </c>
      <c r="H6" s="268"/>
      <c r="I6" s="268"/>
      <c r="J6" s="268" t="s">
        <v>250</v>
      </c>
      <c r="K6" s="268" t="s">
        <v>75</v>
      </c>
      <c r="L6" s="268" t="s">
        <v>251</v>
      </c>
      <c r="M6" s="268" t="s">
        <v>77</v>
      </c>
      <c r="N6" s="268" t="s">
        <v>78</v>
      </c>
      <c r="O6" s="268" t="s">
        <v>81</v>
      </c>
      <c r="P6" s="268" t="s">
        <v>79</v>
      </c>
      <c r="Q6" s="268" t="s">
        <v>80</v>
      </c>
      <c r="R6" s="27"/>
    </row>
    <row r="7" spans="1:18" ht="25.5" customHeight="1">
      <c r="A7" s="276"/>
      <c r="B7" s="276"/>
      <c r="C7" s="276"/>
      <c r="D7" s="276"/>
      <c r="E7" s="276"/>
      <c r="F7" s="270"/>
      <c r="G7" s="16" t="s">
        <v>107</v>
      </c>
      <c r="H7" s="17" t="s">
        <v>84</v>
      </c>
      <c r="I7" s="15" t="s">
        <v>85</v>
      </c>
      <c r="J7" s="268"/>
      <c r="K7" s="268"/>
      <c r="L7" s="268"/>
      <c r="M7" s="268"/>
      <c r="N7" s="268"/>
      <c r="O7" s="268"/>
      <c r="P7" s="268"/>
      <c r="Q7" s="268"/>
      <c r="R7" s="27"/>
    </row>
    <row r="8" spans="1:18" ht="30" customHeight="1">
      <c r="A8" s="176"/>
      <c r="B8" s="176"/>
      <c r="C8" s="176"/>
      <c r="D8" s="176"/>
      <c r="E8" s="176"/>
      <c r="F8" s="175">
        <f>SUM(F9:F13)</f>
        <v>323</v>
      </c>
      <c r="G8" s="175">
        <f>SUM(G9:G13)</f>
        <v>323</v>
      </c>
      <c r="H8" s="175">
        <f>SUM(H9:H13)</f>
        <v>323</v>
      </c>
      <c r="I8" s="20"/>
      <c r="J8" s="20"/>
      <c r="K8" s="20"/>
      <c r="L8" s="20"/>
      <c r="M8" s="20"/>
      <c r="N8" s="19"/>
      <c r="O8" s="24"/>
      <c r="P8" s="19"/>
      <c r="Q8" s="28"/>
      <c r="R8" s="29"/>
    </row>
    <row r="9" spans="1:18" ht="21.75" customHeight="1">
      <c r="A9" s="191" t="s">
        <v>344</v>
      </c>
      <c r="B9" s="191" t="s">
        <v>345</v>
      </c>
      <c r="C9" s="191" t="s">
        <v>344</v>
      </c>
      <c r="D9" s="192" t="s">
        <v>347</v>
      </c>
      <c r="E9" s="192" t="s">
        <v>349</v>
      </c>
      <c r="F9" s="191">
        <v>80</v>
      </c>
      <c r="G9" s="191">
        <v>80</v>
      </c>
      <c r="H9" s="191">
        <v>80</v>
      </c>
      <c r="I9" s="21"/>
      <c r="J9" s="21"/>
      <c r="K9" s="21"/>
      <c r="L9" s="21"/>
      <c r="M9" s="21"/>
      <c r="N9" s="21"/>
      <c r="O9" s="21"/>
      <c r="P9" s="25"/>
      <c r="Q9" s="21"/>
      <c r="R9" s="27"/>
    </row>
    <row r="10" spans="1:18" ht="21.75" customHeight="1">
      <c r="A10" s="191" t="s">
        <v>350</v>
      </c>
      <c r="B10" s="191" t="s">
        <v>345</v>
      </c>
      <c r="C10" s="191" t="s">
        <v>350</v>
      </c>
      <c r="D10" s="192" t="s">
        <v>352</v>
      </c>
      <c r="E10" s="192" t="s">
        <v>349</v>
      </c>
      <c r="F10" s="191">
        <v>38</v>
      </c>
      <c r="G10" s="191">
        <v>38</v>
      </c>
      <c r="H10" s="191">
        <v>38</v>
      </c>
      <c r="I10" s="21"/>
      <c r="J10" s="21"/>
      <c r="K10" s="21"/>
      <c r="L10" s="21"/>
      <c r="M10" s="21"/>
      <c r="N10" s="21"/>
      <c r="O10" s="21"/>
      <c r="P10" s="21"/>
      <c r="Q10" s="21"/>
      <c r="R10" s="27"/>
    </row>
    <row r="11" spans="1:18" ht="21.75" customHeight="1">
      <c r="A11" s="191" t="s">
        <v>353</v>
      </c>
      <c r="B11" s="191" t="s">
        <v>345</v>
      </c>
      <c r="C11" s="191" t="s">
        <v>353</v>
      </c>
      <c r="D11" s="192" t="s">
        <v>346</v>
      </c>
      <c r="E11" s="192" t="s">
        <v>348</v>
      </c>
      <c r="F11" s="191">
        <v>35</v>
      </c>
      <c r="G11" s="191">
        <v>35</v>
      </c>
      <c r="H11" s="191">
        <v>35</v>
      </c>
      <c r="I11" s="21"/>
      <c r="J11" s="21"/>
      <c r="K11" s="21"/>
      <c r="L11" s="21"/>
      <c r="M11" s="21"/>
      <c r="N11" s="21"/>
      <c r="O11" s="21"/>
      <c r="P11" s="21"/>
      <c r="Q11" s="21"/>
      <c r="R11" s="27"/>
    </row>
    <row r="12" spans="1:18" ht="21.75" customHeight="1">
      <c r="A12" s="191" t="s">
        <v>354</v>
      </c>
      <c r="B12" s="191" t="s">
        <v>345</v>
      </c>
      <c r="C12" s="191" t="s">
        <v>354</v>
      </c>
      <c r="D12" s="192" t="s">
        <v>355</v>
      </c>
      <c r="E12" s="192" t="s">
        <v>348</v>
      </c>
      <c r="F12" s="191">
        <v>20</v>
      </c>
      <c r="G12" s="191">
        <v>20</v>
      </c>
      <c r="H12" s="191">
        <v>20</v>
      </c>
      <c r="I12" s="21"/>
      <c r="J12" s="21"/>
      <c r="K12" s="21"/>
      <c r="L12" s="21"/>
      <c r="M12" s="22"/>
      <c r="N12" s="22"/>
      <c r="O12" s="21"/>
      <c r="P12" s="21"/>
      <c r="Q12" s="21"/>
      <c r="R12" s="27"/>
    </row>
    <row r="13" spans="1:18" ht="21.75" customHeight="1">
      <c r="A13" s="191" t="s">
        <v>356</v>
      </c>
      <c r="B13" s="191" t="s">
        <v>345</v>
      </c>
      <c r="C13" s="191" t="s">
        <v>356</v>
      </c>
      <c r="D13" s="192" t="s">
        <v>351</v>
      </c>
      <c r="E13" s="192" t="s">
        <v>348</v>
      </c>
      <c r="F13" s="191">
        <v>150</v>
      </c>
      <c r="G13" s="191">
        <v>150</v>
      </c>
      <c r="H13" s="191">
        <v>150</v>
      </c>
      <c r="I13" s="21"/>
      <c r="J13" s="21"/>
      <c r="K13" s="21"/>
      <c r="L13" s="22"/>
      <c r="M13" s="22"/>
      <c r="N13" s="22"/>
      <c r="O13" s="21"/>
      <c r="P13" s="21"/>
      <c r="Q13" s="21"/>
      <c r="R13" s="27"/>
    </row>
    <row r="14" spans="1:18" ht="21.75" customHeight="1">
      <c r="A14" s="22"/>
      <c r="B14" s="22"/>
      <c r="C14" s="22"/>
      <c r="D14" s="22"/>
      <c r="E14" s="22"/>
      <c r="F14" s="21"/>
      <c r="G14" s="21"/>
      <c r="H14" s="21"/>
      <c r="I14" s="21"/>
      <c r="J14" s="21"/>
      <c r="K14" s="22"/>
      <c r="L14" s="22"/>
      <c r="M14" s="22"/>
      <c r="N14" s="22"/>
      <c r="O14" s="21"/>
      <c r="P14" s="21"/>
      <c r="Q14" s="22"/>
      <c r="R14" s="27"/>
    </row>
    <row r="15" spans="1:18" ht="21.75" customHeight="1">
      <c r="A15" s="22"/>
      <c r="B15" s="22"/>
      <c r="C15" s="22"/>
      <c r="D15" s="22"/>
      <c r="E15" s="22"/>
      <c r="F15" s="22"/>
      <c r="G15" s="22"/>
      <c r="H15" s="22"/>
      <c r="I15" s="22"/>
      <c r="J15" s="22"/>
      <c r="K15" s="22"/>
      <c r="L15" s="22"/>
      <c r="M15" s="22"/>
      <c r="N15" s="22"/>
      <c r="O15" s="21"/>
      <c r="P15" s="22"/>
      <c r="Q15" s="22"/>
      <c r="R15" s="2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6"/>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E13" sqref="E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77" t="s">
        <v>260</v>
      </c>
      <c r="C2" s="277"/>
      <c r="D2" s="277"/>
      <c r="E2" s="3" t="s">
        <v>3</v>
      </c>
    </row>
    <row r="3" spans="2:5" ht="24.75" customHeight="1">
      <c r="B3" s="4" t="s">
        <v>307</v>
      </c>
      <c r="C3" s="2"/>
      <c r="D3" s="2"/>
      <c r="E3" s="3"/>
    </row>
    <row r="4" spans="2:5" ht="24" customHeight="1">
      <c r="B4" s="278" t="s">
        <v>261</v>
      </c>
      <c r="C4" s="278" t="s">
        <v>262</v>
      </c>
      <c r="D4" s="278" t="s">
        <v>263</v>
      </c>
      <c r="E4" s="279" t="s">
        <v>264</v>
      </c>
    </row>
    <row r="5" spans="2:5" ht="24" customHeight="1">
      <c r="B5" s="278"/>
      <c r="C5" s="278"/>
      <c r="D5" s="278"/>
      <c r="E5" s="280"/>
    </row>
    <row r="6" spans="2:5" ht="24" customHeight="1">
      <c r="B6" s="5" t="s">
        <v>265</v>
      </c>
      <c r="C6" s="6"/>
      <c r="D6" s="7"/>
      <c r="E6" s="7"/>
    </row>
    <row r="7" spans="2:5" ht="24" customHeight="1">
      <c r="B7" s="5" t="s">
        <v>266</v>
      </c>
      <c r="C7" s="8">
        <v>1</v>
      </c>
      <c r="D7" s="7"/>
      <c r="E7" s="7"/>
    </row>
    <row r="8" spans="2:5" ht="24" customHeight="1">
      <c r="B8" s="9" t="s">
        <v>267</v>
      </c>
      <c r="C8" s="8">
        <v>2</v>
      </c>
      <c r="D8" s="7">
        <v>3273521.88</v>
      </c>
      <c r="E8" s="7">
        <v>106932</v>
      </c>
    </row>
    <row r="9" spans="2:5" ht="24" customHeight="1">
      <c r="B9" s="9" t="s">
        <v>268</v>
      </c>
      <c r="C9" s="8">
        <v>3</v>
      </c>
      <c r="D9" s="7">
        <v>1187664.52</v>
      </c>
      <c r="E9" s="7">
        <v>89767.29</v>
      </c>
    </row>
    <row r="10" spans="2:5" ht="24" customHeight="1">
      <c r="B10" s="9" t="s">
        <v>269</v>
      </c>
      <c r="C10" s="10">
        <v>4</v>
      </c>
      <c r="D10" s="7"/>
      <c r="E10" s="7"/>
    </row>
    <row r="11" spans="2:5" ht="24" customHeight="1">
      <c r="B11" s="9" t="s">
        <v>270</v>
      </c>
      <c r="C11" s="8">
        <v>5</v>
      </c>
      <c r="D11" s="7"/>
      <c r="E11" s="7"/>
    </row>
    <row r="12" spans="2:5" ht="24" customHeight="1">
      <c r="B12" s="9" t="s">
        <v>271</v>
      </c>
      <c r="C12" s="8">
        <v>6</v>
      </c>
      <c r="D12" s="7"/>
      <c r="E12" s="7">
        <v>11721</v>
      </c>
    </row>
    <row r="13" spans="2:5" ht="24" customHeight="1">
      <c r="B13" s="9" t="s">
        <v>272</v>
      </c>
      <c r="C13" s="8">
        <v>7</v>
      </c>
      <c r="D13" s="7"/>
      <c r="E13" s="7"/>
    </row>
    <row r="14" spans="2:5" ht="24" customHeight="1">
      <c r="B14" s="9" t="s">
        <v>273</v>
      </c>
      <c r="C14" s="8">
        <v>8</v>
      </c>
      <c r="D14" s="7"/>
      <c r="E14" s="7"/>
    </row>
    <row r="15" spans="2:5" ht="24" customHeight="1">
      <c r="B15" s="9" t="s">
        <v>274</v>
      </c>
      <c r="C15" s="8">
        <v>9</v>
      </c>
      <c r="D15" s="7">
        <v>3099767</v>
      </c>
      <c r="E15" s="7">
        <f>E8-E9-E12-E11</f>
        <v>5443.710000000006</v>
      </c>
    </row>
    <row r="16" spans="2:5" ht="24" customHeight="1">
      <c r="B16" s="11" t="s">
        <v>275</v>
      </c>
      <c r="C16" s="8">
        <v>10</v>
      </c>
      <c r="D16" s="7"/>
      <c r="E16" s="7"/>
    </row>
    <row r="17" spans="2:5" ht="24" customHeight="1">
      <c r="B17" s="6" t="s">
        <v>276</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H7" sqref="H7"/>
    </sheetView>
  </sheetViews>
  <sheetFormatPr defaultColWidth="15.5" defaultRowHeight="25.5" customHeight="1"/>
  <sheetData>
    <row r="1" ht="21.75" customHeight="1">
      <c r="A1" s="34" t="s">
        <v>69</v>
      </c>
    </row>
    <row r="2" spans="1:13" ht="36" customHeight="1">
      <c r="A2" s="201" t="s">
        <v>70</v>
      </c>
      <c r="B2" s="201"/>
      <c r="C2" s="201"/>
      <c r="D2" s="201"/>
      <c r="E2" s="201"/>
      <c r="F2" s="201"/>
      <c r="G2" s="201"/>
      <c r="H2" s="201"/>
      <c r="I2" s="201"/>
      <c r="J2" s="201"/>
      <c r="K2" s="201"/>
      <c r="L2" s="201"/>
      <c r="M2" s="201"/>
    </row>
    <row r="3" spans="1:13" ht="16.5" customHeight="1">
      <c r="A3" s="167" t="s">
        <v>279</v>
      </c>
      <c r="M3" t="s">
        <v>3</v>
      </c>
    </row>
    <row r="4" spans="1:13" ht="20.25" customHeight="1">
      <c r="A4" s="205" t="s">
        <v>71</v>
      </c>
      <c r="B4" s="205"/>
      <c r="C4" s="205" t="s">
        <v>72</v>
      </c>
      <c r="D4" s="205" t="s">
        <v>73</v>
      </c>
      <c r="E4" s="205"/>
      <c r="F4" s="205" t="s">
        <v>74</v>
      </c>
      <c r="G4" s="205" t="s">
        <v>75</v>
      </c>
      <c r="H4" s="205" t="s">
        <v>76</v>
      </c>
      <c r="I4" s="205" t="s">
        <v>77</v>
      </c>
      <c r="J4" s="205" t="s">
        <v>78</v>
      </c>
      <c r="K4" s="205" t="s">
        <v>79</v>
      </c>
      <c r="L4" s="205" t="s">
        <v>80</v>
      </c>
      <c r="M4" s="205" t="s">
        <v>81</v>
      </c>
    </row>
    <row r="5" spans="1:13" ht="25.5" customHeight="1">
      <c r="A5" s="139" t="s">
        <v>82</v>
      </c>
      <c r="B5" s="139" t="s">
        <v>83</v>
      </c>
      <c r="C5" s="205"/>
      <c r="D5" s="139" t="s">
        <v>84</v>
      </c>
      <c r="E5" s="139" t="s">
        <v>85</v>
      </c>
      <c r="F5" s="205"/>
      <c r="G5" s="205"/>
      <c r="H5" s="205"/>
      <c r="I5" s="205"/>
      <c r="J5" s="205"/>
      <c r="K5" s="205"/>
      <c r="L5" s="205"/>
      <c r="M5" s="205"/>
    </row>
    <row r="6" spans="1:13" s="33" customFormat="1" ht="25.5" customHeight="1">
      <c r="A6" s="168" t="s">
        <v>277</v>
      </c>
      <c r="B6" s="168" t="s">
        <v>278</v>
      </c>
      <c r="C6" s="89">
        <f>D6+E6+H6</f>
        <v>64241.65</v>
      </c>
      <c r="D6" s="146">
        <f>'部门收支总表'!B7</f>
        <v>62617.07</v>
      </c>
      <c r="E6" s="89"/>
      <c r="F6" s="89"/>
      <c r="G6" s="149"/>
      <c r="H6" s="149">
        <v>1624.58</v>
      </c>
      <c r="I6" s="89"/>
      <c r="J6" s="89"/>
      <c r="K6" s="89"/>
      <c r="L6" s="89"/>
      <c r="M6" s="90"/>
    </row>
    <row r="7" spans="1:13" s="33" customFormat="1" ht="25.5" customHeight="1">
      <c r="A7" s="140"/>
      <c r="B7" s="140"/>
      <c r="C7" s="115"/>
      <c r="D7" s="115"/>
      <c r="E7" s="115"/>
      <c r="F7" s="115"/>
      <c r="G7" s="144"/>
      <c r="H7" s="115"/>
      <c r="I7" s="115"/>
      <c r="J7" s="115"/>
      <c r="K7" s="115"/>
      <c r="L7" s="115"/>
      <c r="M7" s="115"/>
    </row>
    <row r="8" spans="1:15" ht="25.5" customHeight="1">
      <c r="A8" s="206" t="s">
        <v>86</v>
      </c>
      <c r="B8" s="206"/>
      <c r="C8" s="206"/>
      <c r="D8" s="206"/>
      <c r="E8" s="206"/>
      <c r="F8" s="206"/>
      <c r="G8" s="206"/>
      <c r="H8" s="206"/>
      <c r="I8" s="206"/>
      <c r="J8" s="206"/>
      <c r="K8" s="206"/>
      <c r="L8" s="57"/>
      <c r="M8" s="57"/>
      <c r="N8" s="57"/>
      <c r="O8" s="57"/>
    </row>
    <row r="9" spans="1:15" ht="25.5" customHeight="1">
      <c r="A9" s="57"/>
      <c r="B9" s="57"/>
      <c r="C9" s="57"/>
      <c r="D9" s="57"/>
      <c r="E9" s="57"/>
      <c r="F9" s="57"/>
      <c r="H9" s="57"/>
      <c r="I9" s="57"/>
      <c r="J9" s="57"/>
      <c r="K9" s="57"/>
      <c r="L9" s="57"/>
      <c r="N9" s="57"/>
      <c r="O9" s="57"/>
    </row>
    <row r="10" spans="1:5" ht="25.5" customHeight="1">
      <c r="A10" s="57"/>
      <c r="B10" s="57"/>
      <c r="C10" s="57"/>
      <c r="E10" s="57"/>
    </row>
    <row r="11" spans="2:4" ht="25.5" customHeight="1">
      <c r="B11" s="57"/>
      <c r="C11" s="57"/>
      <c r="D11" s="57"/>
    </row>
    <row r="12" spans="2:4" ht="25.5" customHeight="1">
      <c r="B12" s="57"/>
      <c r="C12" s="57"/>
      <c r="D12" s="57"/>
    </row>
    <row r="13" spans="3:4" ht="25.5" customHeight="1">
      <c r="C13" s="57"/>
      <c r="D13" s="57"/>
    </row>
    <row r="14" ht="25.5" customHeight="1">
      <c r="D14" s="5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34"/>
  <sheetViews>
    <sheetView showGridLines="0" showZeros="0" view="pageBreakPreview" zoomScaleSheetLayoutView="100" zoomScalePageLayoutView="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07" t="s">
        <v>87</v>
      </c>
      <c r="C1" s="207"/>
      <c r="D1" s="207"/>
      <c r="E1" s="207"/>
    </row>
    <row r="2" spans="1:15" ht="43.5" customHeight="1">
      <c r="A2" s="208" t="s">
        <v>88</v>
      </c>
      <c r="B2" s="208"/>
      <c r="C2" s="208"/>
      <c r="D2" s="208"/>
      <c r="E2" s="208"/>
      <c r="F2" s="208"/>
      <c r="G2" s="208"/>
      <c r="H2" s="208"/>
      <c r="I2" s="208"/>
      <c r="J2" s="208"/>
      <c r="K2" s="208"/>
      <c r="L2" s="208"/>
      <c r="M2" s="208"/>
      <c r="N2" s="208"/>
      <c r="O2" s="208"/>
    </row>
    <row r="3" spans="1:15" ht="16.5" customHeight="1">
      <c r="A3" s="209" t="s">
        <v>279</v>
      </c>
      <c r="B3" s="210"/>
      <c r="C3" s="210"/>
      <c r="D3" s="210"/>
      <c r="E3" s="210"/>
      <c r="N3" s="211" t="s">
        <v>3</v>
      </c>
      <c r="O3" s="211"/>
    </row>
    <row r="4" spans="1:15" ht="20.25" customHeight="1">
      <c r="A4" s="212" t="s">
        <v>89</v>
      </c>
      <c r="B4" s="212"/>
      <c r="C4" s="212"/>
      <c r="D4" s="213"/>
      <c r="E4" s="212" t="s">
        <v>72</v>
      </c>
      <c r="F4" s="214" t="s">
        <v>73</v>
      </c>
      <c r="G4" s="213"/>
      <c r="H4" s="215" t="s">
        <v>74</v>
      </c>
      <c r="I4" s="215" t="s">
        <v>75</v>
      </c>
      <c r="J4" s="215" t="s">
        <v>76</v>
      </c>
      <c r="K4" s="215" t="s">
        <v>77</v>
      </c>
      <c r="L4" s="215" t="s">
        <v>78</v>
      </c>
      <c r="M4" s="215" t="s">
        <v>79</v>
      </c>
      <c r="N4" s="217" t="s">
        <v>80</v>
      </c>
      <c r="O4" s="218" t="s">
        <v>81</v>
      </c>
    </row>
    <row r="5" spans="1:15" ht="25.5" customHeight="1">
      <c r="A5" s="212" t="s">
        <v>90</v>
      </c>
      <c r="B5" s="212"/>
      <c r="C5" s="221"/>
      <c r="D5" s="221" t="s">
        <v>91</v>
      </c>
      <c r="E5" s="212"/>
      <c r="F5" s="223" t="s">
        <v>84</v>
      </c>
      <c r="G5" s="215" t="s">
        <v>85</v>
      </c>
      <c r="H5" s="215"/>
      <c r="I5" s="215"/>
      <c r="J5" s="215"/>
      <c r="K5" s="215"/>
      <c r="L5" s="215"/>
      <c r="M5" s="215"/>
      <c r="N5" s="215"/>
      <c r="O5" s="219"/>
    </row>
    <row r="6" spans="1:15" ht="25.5" customHeight="1">
      <c r="A6" s="85" t="s">
        <v>92</v>
      </c>
      <c r="B6" s="85" t="s">
        <v>93</v>
      </c>
      <c r="C6" s="86" t="s">
        <v>94</v>
      </c>
      <c r="D6" s="213"/>
      <c r="E6" s="222"/>
      <c r="F6" s="224"/>
      <c r="G6" s="216"/>
      <c r="H6" s="216"/>
      <c r="I6" s="216"/>
      <c r="J6" s="216"/>
      <c r="K6" s="216"/>
      <c r="L6" s="216"/>
      <c r="M6" s="216"/>
      <c r="N6" s="216"/>
      <c r="O6" s="220"/>
    </row>
    <row r="7" spans="1:15" ht="21" customHeight="1">
      <c r="A7" s="85"/>
      <c r="B7" s="85"/>
      <c r="C7" s="86"/>
      <c r="D7" s="200" t="s">
        <v>377</v>
      </c>
      <c r="E7" s="196">
        <f>+E8+E23+E26+E29</f>
        <v>64241.650000000016</v>
      </c>
      <c r="F7" s="196">
        <f>+F8+F23+F26+F29</f>
        <v>62617.070000000014</v>
      </c>
      <c r="G7" s="92"/>
      <c r="H7" s="92"/>
      <c r="I7" s="92"/>
      <c r="J7" s="196">
        <f>+J8+J23+J26+J29</f>
        <v>1624.58</v>
      </c>
      <c r="K7" s="92"/>
      <c r="L7" s="92"/>
      <c r="M7" s="92"/>
      <c r="N7" s="92"/>
      <c r="O7" s="73"/>
    </row>
    <row r="8" spans="1:15" ht="21" customHeight="1">
      <c r="A8" s="169" t="s">
        <v>280</v>
      </c>
      <c r="B8" s="170">
        <v>0</v>
      </c>
      <c r="C8" s="169"/>
      <c r="D8" s="171" t="s">
        <v>281</v>
      </c>
      <c r="E8" s="71">
        <f aca="true" t="shared" si="0" ref="E8:E31">F8+G8+H8+I8+J8</f>
        <v>59312.47000000001</v>
      </c>
      <c r="F8" s="71">
        <f>+F9+F12+F16+F19+F21</f>
        <v>57687.89000000001</v>
      </c>
      <c r="G8" s="71">
        <f>G9+G12+G16+G21+G29+G23</f>
        <v>0</v>
      </c>
      <c r="H8" s="71">
        <f>H9+H12+H16+H21+H29+H23</f>
        <v>0</v>
      </c>
      <c r="I8" s="71">
        <f>I9+I12+I16+I21+I29+I23</f>
        <v>0</v>
      </c>
      <c r="J8" s="71">
        <f>J9+J12+J16+J21+J29+J23</f>
        <v>1624.58</v>
      </c>
      <c r="K8" s="71">
        <f>K9+K12+K16+K21+K29</f>
        <v>0</v>
      </c>
      <c r="L8" s="72"/>
      <c r="M8" s="72"/>
      <c r="N8" s="72"/>
      <c r="O8" s="72"/>
    </row>
    <row r="9" spans="1:15" ht="21" customHeight="1">
      <c r="A9" s="169" t="s">
        <v>280</v>
      </c>
      <c r="B9" s="170" t="s">
        <v>282</v>
      </c>
      <c r="C9" s="169"/>
      <c r="D9" s="171" t="s">
        <v>283</v>
      </c>
      <c r="E9" s="71">
        <f t="shared" si="0"/>
        <v>4036.51</v>
      </c>
      <c r="F9" s="71">
        <f>F10+F11</f>
        <v>4036.51</v>
      </c>
      <c r="G9" s="71">
        <f>G10+G11</f>
        <v>0</v>
      </c>
      <c r="H9" s="71">
        <f>H10+H11</f>
        <v>0</v>
      </c>
      <c r="I9" s="71">
        <f>I10+I11</f>
        <v>0</v>
      </c>
      <c r="J9" s="71">
        <f>J10+J11</f>
        <v>0</v>
      </c>
      <c r="K9" s="72"/>
      <c r="L9" s="72"/>
      <c r="M9" s="72"/>
      <c r="N9" s="72"/>
      <c r="O9" s="72"/>
    </row>
    <row r="10" spans="1:15" ht="21" customHeight="1">
      <c r="A10" s="169" t="s">
        <v>280</v>
      </c>
      <c r="B10" s="170" t="s">
        <v>282</v>
      </c>
      <c r="C10" s="169" t="s">
        <v>282</v>
      </c>
      <c r="D10" s="171" t="s">
        <v>284</v>
      </c>
      <c r="E10" s="71">
        <f t="shared" si="0"/>
        <v>1416.73</v>
      </c>
      <c r="F10" s="71">
        <v>1416.73</v>
      </c>
      <c r="G10" s="72"/>
      <c r="H10" s="72"/>
      <c r="I10" s="72"/>
      <c r="J10" s="72"/>
      <c r="K10" s="72"/>
      <c r="L10" s="72"/>
      <c r="M10" s="72"/>
      <c r="N10" s="72"/>
      <c r="O10" s="72"/>
    </row>
    <row r="11" spans="1:15" ht="21" customHeight="1">
      <c r="A11" s="169" t="s">
        <v>280</v>
      </c>
      <c r="B11" s="170" t="s">
        <v>282</v>
      </c>
      <c r="C11" s="169" t="s">
        <v>285</v>
      </c>
      <c r="D11" s="171" t="s">
        <v>286</v>
      </c>
      <c r="E11" s="71">
        <f t="shared" si="0"/>
        <v>2619.78</v>
      </c>
      <c r="F11" s="71">
        <v>2619.78</v>
      </c>
      <c r="G11" s="72"/>
      <c r="H11" s="72"/>
      <c r="I11" s="72"/>
      <c r="J11" s="72"/>
      <c r="K11" s="72"/>
      <c r="L11" s="72"/>
      <c r="M11" s="72"/>
      <c r="N11" s="72"/>
      <c r="O11" s="72"/>
    </row>
    <row r="12" spans="1:15" ht="21" customHeight="1">
      <c r="A12" s="169" t="s">
        <v>280</v>
      </c>
      <c r="B12" s="170" t="s">
        <v>285</v>
      </c>
      <c r="C12" s="169"/>
      <c r="D12" s="171" t="s">
        <v>287</v>
      </c>
      <c r="E12" s="71">
        <f t="shared" si="0"/>
        <v>55150.86</v>
      </c>
      <c r="F12" s="71">
        <f>+F13+F14+F15</f>
        <v>53526.28</v>
      </c>
      <c r="G12" s="71">
        <f>+G13+G14+G15</f>
        <v>0</v>
      </c>
      <c r="H12" s="71">
        <f>+H13+H14+H15</f>
        <v>0</v>
      </c>
      <c r="I12" s="71">
        <f>+I13+I14+I15</f>
        <v>0</v>
      </c>
      <c r="J12" s="71">
        <f>+J13+J14+J15</f>
        <v>1624.58</v>
      </c>
      <c r="K12" s="72"/>
      <c r="L12" s="72"/>
      <c r="M12" s="72"/>
      <c r="N12" s="72"/>
      <c r="O12" s="72"/>
    </row>
    <row r="13" spans="1:15" ht="21" customHeight="1">
      <c r="A13" s="169" t="s">
        <v>280</v>
      </c>
      <c r="B13" s="170" t="s">
        <v>285</v>
      </c>
      <c r="C13" s="169" t="s">
        <v>282</v>
      </c>
      <c r="D13" s="171" t="s">
        <v>288</v>
      </c>
      <c r="E13" s="71">
        <f t="shared" si="0"/>
        <v>2.45</v>
      </c>
      <c r="F13" s="71">
        <v>2.45</v>
      </c>
      <c r="G13" s="72"/>
      <c r="H13" s="72"/>
      <c r="I13" s="72"/>
      <c r="J13" s="72"/>
      <c r="K13" s="72"/>
      <c r="L13" s="72"/>
      <c r="M13" s="72"/>
      <c r="N13" s="72"/>
      <c r="O13" s="72"/>
    </row>
    <row r="14" spans="1:15" ht="21" customHeight="1">
      <c r="A14" s="169" t="s">
        <v>280</v>
      </c>
      <c r="B14" s="170" t="s">
        <v>285</v>
      </c>
      <c r="C14" s="169" t="s">
        <v>285</v>
      </c>
      <c r="D14" s="171" t="s">
        <v>289</v>
      </c>
      <c r="E14" s="71">
        <f t="shared" si="0"/>
        <v>55072.16</v>
      </c>
      <c r="F14" s="172">
        <f>53548.47-100.89</f>
        <v>53447.58</v>
      </c>
      <c r="G14" s="72"/>
      <c r="H14" s="72"/>
      <c r="I14" s="72"/>
      <c r="J14" s="72">
        <v>1624.58</v>
      </c>
      <c r="K14" s="72"/>
      <c r="L14" s="72"/>
      <c r="M14" s="72"/>
      <c r="N14" s="72"/>
      <c r="O14" s="72"/>
    </row>
    <row r="15" spans="1:15" ht="21" customHeight="1">
      <c r="A15" s="169" t="s">
        <v>280</v>
      </c>
      <c r="B15" s="170" t="s">
        <v>285</v>
      </c>
      <c r="C15" s="169" t="s">
        <v>290</v>
      </c>
      <c r="D15" s="171" t="s">
        <v>291</v>
      </c>
      <c r="E15" s="71">
        <f t="shared" si="0"/>
        <v>76.25</v>
      </c>
      <c r="F15" s="172">
        <v>76.25</v>
      </c>
      <c r="G15" s="72"/>
      <c r="H15" s="72"/>
      <c r="I15" s="72"/>
      <c r="J15" s="173"/>
      <c r="K15" s="72"/>
      <c r="L15" s="72"/>
      <c r="M15" s="72"/>
      <c r="N15" s="72"/>
      <c r="O15" s="72"/>
    </row>
    <row r="16" spans="1:15" ht="21" customHeight="1">
      <c r="A16" s="169" t="s">
        <v>280</v>
      </c>
      <c r="B16" s="170" t="s">
        <v>292</v>
      </c>
      <c r="C16" s="169"/>
      <c r="D16" s="171" t="s">
        <v>293</v>
      </c>
      <c r="E16" s="71">
        <f t="shared" si="0"/>
        <v>99.8</v>
      </c>
      <c r="F16" s="71">
        <f>+F17+F18</f>
        <v>99.8</v>
      </c>
      <c r="G16" s="71">
        <f>G17</f>
        <v>0</v>
      </c>
      <c r="H16" s="71">
        <f>H17</f>
        <v>0</v>
      </c>
      <c r="I16" s="71"/>
      <c r="J16" s="71"/>
      <c r="K16" s="72"/>
      <c r="L16" s="72"/>
      <c r="M16" s="72"/>
      <c r="N16" s="72"/>
      <c r="O16" s="72"/>
    </row>
    <row r="17" spans="1:15" ht="21" customHeight="1">
      <c r="A17" s="169" t="s">
        <v>280</v>
      </c>
      <c r="B17" s="170" t="s">
        <v>292</v>
      </c>
      <c r="C17" s="169" t="s">
        <v>285</v>
      </c>
      <c r="D17" s="171" t="s">
        <v>294</v>
      </c>
      <c r="E17" s="71">
        <f t="shared" si="0"/>
        <v>13.8</v>
      </c>
      <c r="F17" s="172">
        <v>13.8</v>
      </c>
      <c r="G17" s="72"/>
      <c r="H17" s="72"/>
      <c r="I17" s="72"/>
      <c r="J17" s="173"/>
      <c r="K17" s="72"/>
      <c r="L17" s="72"/>
      <c r="M17" s="72"/>
      <c r="N17" s="72"/>
      <c r="O17" s="72"/>
    </row>
    <row r="18" spans="1:15" ht="21" customHeight="1">
      <c r="A18" s="169" t="s">
        <v>280</v>
      </c>
      <c r="B18" s="170" t="s">
        <v>292</v>
      </c>
      <c r="C18" s="169">
        <v>99</v>
      </c>
      <c r="D18" s="198" t="s">
        <v>368</v>
      </c>
      <c r="E18" s="71">
        <f t="shared" si="0"/>
        <v>86</v>
      </c>
      <c r="F18" s="172">
        <v>86</v>
      </c>
      <c r="G18" s="72"/>
      <c r="H18" s="72"/>
      <c r="I18" s="72"/>
      <c r="J18" s="173"/>
      <c r="K18" s="72"/>
      <c r="L18" s="72"/>
      <c r="M18" s="72"/>
      <c r="N18" s="72"/>
      <c r="O18" s="72"/>
    </row>
    <row r="19" spans="1:15" ht="21" customHeight="1">
      <c r="A19" s="169">
        <v>205</v>
      </c>
      <c r="B19" s="197" t="s">
        <v>369</v>
      </c>
      <c r="C19" s="169"/>
      <c r="D19" s="198" t="s">
        <v>371</v>
      </c>
      <c r="E19" s="71">
        <f t="shared" si="0"/>
        <v>18.83</v>
      </c>
      <c r="F19" s="172">
        <f>+F20</f>
        <v>18.83</v>
      </c>
      <c r="G19" s="72"/>
      <c r="H19" s="72"/>
      <c r="I19" s="72"/>
      <c r="J19" s="173"/>
      <c r="K19" s="72"/>
      <c r="L19" s="72"/>
      <c r="M19" s="72"/>
      <c r="N19" s="72"/>
      <c r="O19" s="72"/>
    </row>
    <row r="20" spans="1:15" ht="21" customHeight="1">
      <c r="A20" s="169">
        <v>205</v>
      </c>
      <c r="B20" s="197" t="s">
        <v>369</v>
      </c>
      <c r="C20" s="169">
        <v>1</v>
      </c>
      <c r="D20" s="198" t="s">
        <v>370</v>
      </c>
      <c r="E20" s="71">
        <f t="shared" si="0"/>
        <v>18.83</v>
      </c>
      <c r="F20" s="172">
        <v>18.83</v>
      </c>
      <c r="G20" s="72"/>
      <c r="H20" s="72"/>
      <c r="I20" s="72"/>
      <c r="J20" s="173"/>
      <c r="K20" s="72"/>
      <c r="L20" s="72"/>
      <c r="M20" s="72"/>
      <c r="N20" s="72"/>
      <c r="O20" s="72"/>
    </row>
    <row r="21" spans="1:15" ht="21" customHeight="1">
      <c r="A21" s="169" t="s">
        <v>280</v>
      </c>
      <c r="B21" s="170" t="s">
        <v>295</v>
      </c>
      <c r="C21" s="169"/>
      <c r="D21" s="171" t="s">
        <v>296</v>
      </c>
      <c r="E21" s="71">
        <f t="shared" si="0"/>
        <v>6.47</v>
      </c>
      <c r="F21" s="71">
        <f>F22</f>
        <v>6.47</v>
      </c>
      <c r="G21" s="71">
        <f>G22</f>
        <v>0</v>
      </c>
      <c r="H21" s="71">
        <f>H22</f>
        <v>0</v>
      </c>
      <c r="I21" s="71"/>
      <c r="J21" s="71">
        <f>J22</f>
        <v>0</v>
      </c>
      <c r="K21" s="72"/>
      <c r="L21" s="72"/>
      <c r="M21" s="72"/>
      <c r="N21" s="72"/>
      <c r="O21" s="72"/>
    </row>
    <row r="22" spans="1:15" ht="21" customHeight="1">
      <c r="A22" s="169" t="s">
        <v>280</v>
      </c>
      <c r="B22" s="170" t="s">
        <v>295</v>
      </c>
      <c r="C22" s="169" t="s">
        <v>282</v>
      </c>
      <c r="D22" s="171" t="s">
        <v>297</v>
      </c>
      <c r="E22" s="71">
        <f t="shared" si="0"/>
        <v>6.47</v>
      </c>
      <c r="F22" s="71">
        <v>6.47</v>
      </c>
      <c r="G22" s="72"/>
      <c r="H22" s="72"/>
      <c r="I22" s="72"/>
      <c r="J22" s="72"/>
      <c r="K22" s="72"/>
      <c r="L22" s="72"/>
      <c r="M22" s="72"/>
      <c r="N22" s="72"/>
      <c r="O22" s="72"/>
    </row>
    <row r="23" spans="1:15" ht="21" customHeight="1">
      <c r="A23" s="169">
        <v>208</v>
      </c>
      <c r="B23" s="197" t="s">
        <v>362</v>
      </c>
      <c r="C23" s="169"/>
      <c r="D23" s="198" t="s">
        <v>367</v>
      </c>
      <c r="E23" s="71">
        <f t="shared" si="0"/>
        <v>724.83</v>
      </c>
      <c r="F23" s="71">
        <f>+F24+F25</f>
        <v>724.83</v>
      </c>
      <c r="G23" s="72"/>
      <c r="H23" s="72"/>
      <c r="I23" s="72"/>
      <c r="J23" s="72"/>
      <c r="K23" s="72"/>
      <c r="L23" s="72"/>
      <c r="M23" s="72"/>
      <c r="N23" s="72"/>
      <c r="O23" s="72"/>
    </row>
    <row r="24" spans="1:15" ht="21" customHeight="1">
      <c r="A24" s="169">
        <v>208</v>
      </c>
      <c r="B24" s="197" t="s">
        <v>363</v>
      </c>
      <c r="C24" s="197" t="s">
        <v>363</v>
      </c>
      <c r="D24" s="198" t="s">
        <v>365</v>
      </c>
      <c r="E24" s="71">
        <f t="shared" si="0"/>
        <v>483.22</v>
      </c>
      <c r="F24" s="71">
        <v>483.22</v>
      </c>
      <c r="G24" s="72"/>
      <c r="H24" s="72"/>
      <c r="I24" s="72"/>
      <c r="J24" s="72"/>
      <c r="K24" s="72"/>
      <c r="L24" s="72"/>
      <c r="M24" s="72"/>
      <c r="N24" s="72"/>
      <c r="O24" s="72"/>
    </row>
    <row r="25" spans="1:15" ht="21" customHeight="1">
      <c r="A25" s="169">
        <v>208</v>
      </c>
      <c r="B25" s="197" t="s">
        <v>362</v>
      </c>
      <c r="C25" s="197" t="s">
        <v>364</v>
      </c>
      <c r="D25" s="198" t="s">
        <v>366</v>
      </c>
      <c r="E25" s="71">
        <f t="shared" si="0"/>
        <v>241.61</v>
      </c>
      <c r="F25" s="71">
        <v>241.61</v>
      </c>
      <c r="G25" s="72"/>
      <c r="H25" s="72"/>
      <c r="I25" s="72"/>
      <c r="J25" s="72"/>
      <c r="K25" s="72"/>
      <c r="L25" s="72"/>
      <c r="M25" s="72"/>
      <c r="N25" s="72"/>
      <c r="O25" s="72"/>
    </row>
    <row r="26" spans="1:15" ht="21" customHeight="1">
      <c r="A26" s="169">
        <v>210</v>
      </c>
      <c r="B26" s="197"/>
      <c r="C26" s="197"/>
      <c r="D26" s="198" t="s">
        <v>374</v>
      </c>
      <c r="E26" s="71">
        <f t="shared" si="0"/>
        <v>228.12</v>
      </c>
      <c r="F26" s="71">
        <f>+F27</f>
        <v>228.12</v>
      </c>
      <c r="G26" s="72"/>
      <c r="H26" s="72"/>
      <c r="I26" s="72"/>
      <c r="J26" s="72"/>
      <c r="K26" s="72"/>
      <c r="L26" s="72"/>
      <c r="M26" s="72"/>
      <c r="N26" s="72"/>
      <c r="O26" s="72"/>
    </row>
    <row r="27" spans="1:15" ht="21" customHeight="1">
      <c r="A27" s="169">
        <v>210</v>
      </c>
      <c r="B27" s="197" t="s">
        <v>373</v>
      </c>
      <c r="C27" s="197"/>
      <c r="D27" s="198" t="s">
        <v>375</v>
      </c>
      <c r="E27" s="71">
        <f t="shared" si="0"/>
        <v>228.12</v>
      </c>
      <c r="F27" s="71">
        <f>+F28</f>
        <v>228.12</v>
      </c>
      <c r="G27" s="72"/>
      <c r="H27" s="72"/>
      <c r="I27" s="72"/>
      <c r="J27" s="72"/>
      <c r="K27" s="72"/>
      <c r="L27" s="72"/>
      <c r="M27" s="72"/>
      <c r="N27" s="72"/>
      <c r="O27" s="72"/>
    </row>
    <row r="28" spans="1:15" ht="21" customHeight="1">
      <c r="A28" s="169">
        <v>210</v>
      </c>
      <c r="B28" s="197" t="s">
        <v>373</v>
      </c>
      <c r="C28" s="197" t="s">
        <v>372</v>
      </c>
      <c r="D28" s="198" t="s">
        <v>376</v>
      </c>
      <c r="E28" s="71">
        <f t="shared" si="0"/>
        <v>228.12</v>
      </c>
      <c r="F28" s="71">
        <v>228.12</v>
      </c>
      <c r="G28" s="72"/>
      <c r="H28" s="72"/>
      <c r="I28" s="72"/>
      <c r="J28" s="72"/>
      <c r="K28" s="72"/>
      <c r="L28" s="72"/>
      <c r="M28" s="72"/>
      <c r="N28" s="72"/>
      <c r="O28" s="72"/>
    </row>
    <row r="29" spans="1:15" ht="21" customHeight="1">
      <c r="A29" s="169" t="s">
        <v>298</v>
      </c>
      <c r="B29" s="170"/>
      <c r="C29" s="169"/>
      <c r="D29" s="171" t="s">
        <v>299</v>
      </c>
      <c r="E29" s="71">
        <f t="shared" si="0"/>
        <v>3976.23</v>
      </c>
      <c r="F29" s="71">
        <f>F30</f>
        <v>3976.23</v>
      </c>
      <c r="G29" s="72"/>
      <c r="H29" s="72"/>
      <c r="I29" s="72"/>
      <c r="J29" s="72"/>
      <c r="K29" s="72"/>
      <c r="L29" s="72"/>
      <c r="M29" s="72"/>
      <c r="N29" s="72"/>
      <c r="O29" s="72"/>
    </row>
    <row r="30" spans="1:15" ht="21" customHeight="1">
      <c r="A30" s="169" t="s">
        <v>298</v>
      </c>
      <c r="B30" s="170" t="s">
        <v>285</v>
      </c>
      <c r="C30" s="169"/>
      <c r="D30" s="171" t="s">
        <v>300</v>
      </c>
      <c r="E30" s="71">
        <f t="shared" si="0"/>
        <v>3976.23</v>
      </c>
      <c r="F30" s="71">
        <f>F31</f>
        <v>3976.23</v>
      </c>
      <c r="G30" s="71">
        <f>G31</f>
        <v>0</v>
      </c>
      <c r="H30" s="71">
        <f>H31</f>
        <v>0</v>
      </c>
      <c r="I30" s="71">
        <f>I31</f>
        <v>0</v>
      </c>
      <c r="J30" s="71">
        <f>J31</f>
        <v>0</v>
      </c>
      <c r="K30" s="72"/>
      <c r="L30" s="72"/>
      <c r="M30" s="72"/>
      <c r="N30" s="72"/>
      <c r="O30" s="72"/>
    </row>
    <row r="31" spans="1:15" ht="21" customHeight="1">
      <c r="A31" s="169" t="s">
        <v>298</v>
      </c>
      <c r="B31" s="170" t="s">
        <v>285</v>
      </c>
      <c r="C31" s="169" t="s">
        <v>282</v>
      </c>
      <c r="D31" s="171" t="s">
        <v>301</v>
      </c>
      <c r="E31" s="71">
        <f t="shared" si="0"/>
        <v>3976.23</v>
      </c>
      <c r="F31" s="172">
        <v>3976.23</v>
      </c>
      <c r="G31" s="72"/>
      <c r="H31" s="72"/>
      <c r="I31" s="72"/>
      <c r="J31" s="72"/>
      <c r="K31" s="72"/>
      <c r="L31" s="72"/>
      <c r="M31" s="72"/>
      <c r="N31" s="72"/>
      <c r="O31" s="72"/>
    </row>
    <row r="32" spans="1:18" ht="25.5" customHeight="1">
      <c r="A32" s="206" t="s">
        <v>95</v>
      </c>
      <c r="B32" s="206"/>
      <c r="C32" s="206"/>
      <c r="D32" s="206"/>
      <c r="E32" s="206"/>
      <c r="F32" s="206"/>
      <c r="G32" s="206"/>
      <c r="H32" s="206"/>
      <c r="I32" s="206"/>
      <c r="J32" s="206"/>
      <c r="K32" s="206"/>
      <c r="L32" s="206"/>
      <c r="M32" s="206"/>
      <c r="O32" s="57"/>
      <c r="P32" s="57"/>
      <c r="Q32" s="57"/>
      <c r="R32" s="57"/>
    </row>
    <row r="33" spans="2:18" ht="25.5" customHeight="1">
      <c r="B33" s="57"/>
      <c r="C33" s="57"/>
      <c r="D33" s="57"/>
      <c r="E33" s="57"/>
      <c r="F33" s="57"/>
      <c r="H33" s="57"/>
      <c r="R33" s="57"/>
    </row>
    <row r="34" spans="3:6" ht="25.5" customHeight="1">
      <c r="C34" s="57"/>
      <c r="D34" s="57"/>
      <c r="E34" s="57"/>
      <c r="F34" s="57"/>
    </row>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0">
    <mergeCell ref="A5:C5"/>
    <mergeCell ref="A32:M32"/>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horizontalCentered="1"/>
  <pageMargins left="0.7480314960629921" right="0.7480314960629921" top="0.984251968503937" bottom="0.984251968503937" header="0.5118110236220472" footer="0.5118110236220472"/>
  <pageSetup horizontalDpi="600" verticalDpi="600" orientation="landscape" scale="61" r:id="rId1"/>
</worksheet>
</file>

<file path=xl/worksheets/sheet4.xml><?xml version="1.0" encoding="utf-8"?>
<worksheet xmlns="http://schemas.openxmlformats.org/spreadsheetml/2006/main" xmlns:r="http://schemas.openxmlformats.org/officeDocument/2006/relationships">
  <dimension ref="A1:AB37"/>
  <sheetViews>
    <sheetView showGridLines="0" showZeros="0" view="pageBreakPreview" zoomScaleSheetLayoutView="100" zoomScalePageLayoutView="0" workbookViewId="0" topLeftCell="A1">
      <selection activeCell="U7" activeCellId="1" sqref="F7 U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4" t="s">
        <v>96</v>
      </c>
    </row>
    <row r="2" spans="1:25" ht="36" customHeight="1">
      <c r="A2" s="201" t="s">
        <v>97</v>
      </c>
      <c r="B2" s="201"/>
      <c r="C2" s="201"/>
      <c r="D2" s="201"/>
      <c r="E2" s="201"/>
      <c r="F2" s="201"/>
      <c r="G2" s="201"/>
      <c r="H2" s="201"/>
      <c r="I2" s="201"/>
      <c r="J2" s="201"/>
      <c r="K2" s="201"/>
      <c r="L2" s="201"/>
      <c r="M2" s="201"/>
      <c r="N2" s="201"/>
      <c r="O2" s="201"/>
      <c r="P2" s="201"/>
      <c r="Q2" s="201"/>
      <c r="R2" s="201"/>
      <c r="S2" s="201"/>
      <c r="T2" s="201"/>
      <c r="U2" s="201"/>
      <c r="V2" s="201"/>
      <c r="W2" s="201"/>
      <c r="X2" s="201"/>
      <c r="Y2" s="201"/>
    </row>
    <row r="3" spans="1:25" ht="16.5" customHeight="1">
      <c r="A3" s="225" t="s">
        <v>2</v>
      </c>
      <c r="B3" s="225"/>
      <c r="C3" s="225"/>
      <c r="H3">
        <f>59911.29/62617.07</f>
        <v>0.9567884603990573</v>
      </c>
      <c r="Y3" s="93" t="s">
        <v>98</v>
      </c>
    </row>
    <row r="4" spans="1:25" ht="20.25" customHeight="1">
      <c r="A4" s="212" t="s">
        <v>99</v>
      </c>
      <c r="B4" s="212"/>
      <c r="C4" s="212"/>
      <c r="D4" s="213"/>
      <c r="E4" s="221" t="s">
        <v>72</v>
      </c>
      <c r="F4" s="222" t="s">
        <v>100</v>
      </c>
      <c r="G4" s="222"/>
      <c r="H4" s="222"/>
      <c r="I4" s="213"/>
      <c r="J4" s="215" t="s">
        <v>101</v>
      </c>
      <c r="K4" s="215"/>
      <c r="L4" s="215"/>
      <c r="M4" s="215"/>
      <c r="N4" s="215"/>
      <c r="O4" s="215"/>
      <c r="P4" s="215"/>
      <c r="Q4" s="215"/>
      <c r="R4" s="215"/>
      <c r="S4" s="215"/>
      <c r="T4" s="215"/>
      <c r="U4" s="219" t="s">
        <v>102</v>
      </c>
      <c r="V4" s="219" t="s">
        <v>103</v>
      </c>
      <c r="W4" s="219" t="s">
        <v>104</v>
      </c>
      <c r="X4" s="219" t="s">
        <v>105</v>
      </c>
      <c r="Y4" s="219" t="s">
        <v>106</v>
      </c>
    </row>
    <row r="5" spans="1:25" ht="25.5" customHeight="1">
      <c r="A5" s="212" t="s">
        <v>90</v>
      </c>
      <c r="B5" s="212"/>
      <c r="C5" s="221"/>
      <c r="D5" s="221" t="s">
        <v>91</v>
      </c>
      <c r="E5" s="221"/>
      <c r="F5" s="212" t="s">
        <v>107</v>
      </c>
      <c r="G5" s="212" t="s">
        <v>108</v>
      </c>
      <c r="H5" s="219" t="s">
        <v>109</v>
      </c>
      <c r="I5" s="215" t="s">
        <v>110</v>
      </c>
      <c r="J5" s="217" t="s">
        <v>107</v>
      </c>
      <c r="K5" s="217" t="s">
        <v>111</v>
      </c>
      <c r="L5" s="217" t="s">
        <v>112</v>
      </c>
      <c r="M5" s="217" t="s">
        <v>113</v>
      </c>
      <c r="N5" s="217" t="s">
        <v>114</v>
      </c>
      <c r="O5" s="217" t="s">
        <v>115</v>
      </c>
      <c r="P5" s="217" t="s">
        <v>116</v>
      </c>
      <c r="Q5" s="217" t="s">
        <v>117</v>
      </c>
      <c r="R5" s="217" t="s">
        <v>118</v>
      </c>
      <c r="S5" s="217" t="s">
        <v>119</v>
      </c>
      <c r="T5" s="217" t="s">
        <v>120</v>
      </c>
      <c r="U5" s="219"/>
      <c r="V5" s="219"/>
      <c r="W5" s="219"/>
      <c r="X5" s="219"/>
      <c r="Y5" s="219"/>
    </row>
    <row r="6" spans="1:25" ht="25.5" customHeight="1">
      <c r="A6" s="85" t="s">
        <v>92</v>
      </c>
      <c r="B6" s="85" t="s">
        <v>93</v>
      </c>
      <c r="C6" s="86" t="s">
        <v>94</v>
      </c>
      <c r="D6" s="213"/>
      <c r="E6" s="213"/>
      <c r="F6" s="222"/>
      <c r="G6" s="222"/>
      <c r="H6" s="220"/>
      <c r="I6" s="216"/>
      <c r="J6" s="216"/>
      <c r="K6" s="216"/>
      <c r="L6" s="216"/>
      <c r="M6" s="216"/>
      <c r="N6" s="216"/>
      <c r="O6" s="216"/>
      <c r="P6" s="216"/>
      <c r="Q6" s="216"/>
      <c r="R6" s="216"/>
      <c r="S6" s="216"/>
      <c r="T6" s="216"/>
      <c r="U6" s="220"/>
      <c r="V6" s="220"/>
      <c r="W6" s="220"/>
      <c r="X6" s="220"/>
      <c r="Y6" s="220"/>
    </row>
    <row r="7" spans="1:25" ht="25.5" customHeight="1">
      <c r="A7" s="85"/>
      <c r="B7" s="85"/>
      <c r="C7" s="86"/>
      <c r="D7" s="281" t="s">
        <v>377</v>
      </c>
      <c r="E7" s="71">
        <f>+F7+J7+U7</f>
        <v>64241.650000000016</v>
      </c>
      <c r="F7" s="71">
        <f>+F8+F23+F26+F29</f>
        <v>59911.290000000015</v>
      </c>
      <c r="G7" s="71">
        <f>+G8+G23+G26+G29</f>
        <v>59851.99000000001</v>
      </c>
      <c r="H7" s="71">
        <f>+H8+H23+H26+H29</f>
        <v>59.3</v>
      </c>
      <c r="I7" s="92"/>
      <c r="J7" s="92">
        <f>T7</f>
        <v>2705.78</v>
      </c>
      <c r="K7" s="92"/>
      <c r="L7" s="92"/>
      <c r="M7" s="92"/>
      <c r="N7" s="92"/>
      <c r="O7" s="92"/>
      <c r="P7" s="92"/>
      <c r="Q7" s="92"/>
      <c r="R7" s="92"/>
      <c r="S7" s="92"/>
      <c r="T7" s="92">
        <f>T8</f>
        <v>2705.78</v>
      </c>
      <c r="U7" s="71">
        <f>U8+U11+U15+U20+U28+U22</f>
        <v>1624.58</v>
      </c>
      <c r="V7" s="92"/>
      <c r="W7" s="92"/>
      <c r="X7" s="92"/>
      <c r="Y7" s="73"/>
    </row>
    <row r="8" spans="1:25" ht="25.5" customHeight="1">
      <c r="A8" s="169" t="s">
        <v>280</v>
      </c>
      <c r="B8" s="170">
        <v>0</v>
      </c>
      <c r="C8" s="169"/>
      <c r="D8" s="171" t="s">
        <v>281</v>
      </c>
      <c r="E8" s="71">
        <f aca="true" t="shared" si="0" ref="E8:E19">+F8+J8+U8</f>
        <v>59312.47000000001</v>
      </c>
      <c r="F8" s="71">
        <f>+F9+F12+F16+F19+F21</f>
        <v>54982.11000000001</v>
      </c>
      <c r="G8" s="71">
        <f>+G9+G12+G16+G19+G21</f>
        <v>54922.810000000005</v>
      </c>
      <c r="H8" s="71">
        <f>+H9+H12+H16+H19+H21</f>
        <v>59.3</v>
      </c>
      <c r="I8" s="92"/>
      <c r="J8" s="92">
        <f aca="true" t="shared" si="1" ref="J8:J18">T8</f>
        <v>2705.78</v>
      </c>
      <c r="K8" s="92"/>
      <c r="L8" s="92"/>
      <c r="M8" s="92"/>
      <c r="N8" s="92"/>
      <c r="O8" s="92"/>
      <c r="P8" s="92"/>
      <c r="Q8" s="92"/>
      <c r="R8" s="92"/>
      <c r="S8" s="92"/>
      <c r="T8" s="92">
        <f>T9+T16</f>
        <v>2705.78</v>
      </c>
      <c r="U8" s="71">
        <f>U9+U12+U16+U21+U29+U23</f>
        <v>1624.58</v>
      </c>
      <c r="V8" s="92"/>
      <c r="W8" s="92"/>
      <c r="X8" s="92"/>
      <c r="Y8" s="73"/>
    </row>
    <row r="9" spans="1:25" ht="25.5" customHeight="1">
      <c r="A9" s="169" t="s">
        <v>280</v>
      </c>
      <c r="B9" s="170" t="s">
        <v>282</v>
      </c>
      <c r="C9" s="169"/>
      <c r="D9" s="171" t="s">
        <v>283</v>
      </c>
      <c r="E9" s="71">
        <f t="shared" si="0"/>
        <v>4036.51</v>
      </c>
      <c r="F9" s="71">
        <f>F10+F11</f>
        <v>1416.73</v>
      </c>
      <c r="G9" s="71">
        <f>G10+G11</f>
        <v>1357.43</v>
      </c>
      <c r="H9" s="73">
        <v>59.3</v>
      </c>
      <c r="I9" s="92"/>
      <c r="J9" s="92">
        <f t="shared" si="1"/>
        <v>2619.78</v>
      </c>
      <c r="K9" s="92"/>
      <c r="L9" s="92"/>
      <c r="M9" s="92"/>
      <c r="N9" s="92"/>
      <c r="O9" s="92"/>
      <c r="P9" s="92"/>
      <c r="Q9" s="92"/>
      <c r="R9" s="92"/>
      <c r="S9" s="92"/>
      <c r="T9" s="92">
        <v>2619.78</v>
      </c>
      <c r="U9" s="71">
        <f>U10+U11</f>
        <v>0</v>
      </c>
      <c r="V9" s="92"/>
      <c r="W9" s="92"/>
      <c r="X9" s="92"/>
      <c r="Y9" s="73"/>
    </row>
    <row r="10" spans="1:25" ht="25.5" customHeight="1">
      <c r="A10" s="169" t="s">
        <v>280</v>
      </c>
      <c r="B10" s="170" t="s">
        <v>282</v>
      </c>
      <c r="C10" s="169" t="s">
        <v>282</v>
      </c>
      <c r="D10" s="171" t="s">
        <v>284</v>
      </c>
      <c r="E10" s="71">
        <f t="shared" si="0"/>
        <v>4036.51</v>
      </c>
      <c r="F10" s="71">
        <v>1416.73</v>
      </c>
      <c r="G10" s="71">
        <v>1357.43</v>
      </c>
      <c r="H10" s="73">
        <v>59.3</v>
      </c>
      <c r="I10" s="92"/>
      <c r="J10" s="92">
        <f t="shared" si="1"/>
        <v>2619.78</v>
      </c>
      <c r="K10" s="92"/>
      <c r="L10" s="92"/>
      <c r="M10" s="92"/>
      <c r="N10" s="92"/>
      <c r="O10" s="92"/>
      <c r="P10" s="92"/>
      <c r="Q10" s="92"/>
      <c r="R10" s="92"/>
      <c r="S10" s="92"/>
      <c r="T10" s="92">
        <v>2619.78</v>
      </c>
      <c r="U10" s="72"/>
      <c r="V10" s="92"/>
      <c r="W10" s="92"/>
      <c r="X10" s="92"/>
      <c r="Y10" s="73"/>
    </row>
    <row r="11" spans="1:25" ht="25.5" customHeight="1">
      <c r="A11" s="169" t="s">
        <v>280</v>
      </c>
      <c r="B11" s="170" t="s">
        <v>282</v>
      </c>
      <c r="C11" s="169" t="s">
        <v>285</v>
      </c>
      <c r="D11" s="171" t="s">
        <v>286</v>
      </c>
      <c r="E11" s="71">
        <f t="shared" si="0"/>
        <v>2619.78</v>
      </c>
      <c r="F11" s="71"/>
      <c r="G11" s="71"/>
      <c r="H11" s="73"/>
      <c r="I11" s="92"/>
      <c r="J11" s="92">
        <f t="shared" si="1"/>
        <v>2619.78</v>
      </c>
      <c r="K11" s="92"/>
      <c r="L11" s="92"/>
      <c r="M11" s="92"/>
      <c r="N11" s="92"/>
      <c r="O11" s="92"/>
      <c r="P11" s="92"/>
      <c r="Q11" s="92"/>
      <c r="R11" s="92"/>
      <c r="S11" s="92"/>
      <c r="T11" s="92">
        <v>2619.78</v>
      </c>
      <c r="U11" s="72"/>
      <c r="V11" s="92"/>
      <c r="W11" s="92"/>
      <c r="X11" s="92"/>
      <c r="Y11" s="73"/>
    </row>
    <row r="12" spans="1:25" ht="25.5" customHeight="1">
      <c r="A12" s="169" t="s">
        <v>280</v>
      </c>
      <c r="B12" s="170" t="s">
        <v>285</v>
      </c>
      <c r="C12" s="169"/>
      <c r="D12" s="171" t="s">
        <v>287</v>
      </c>
      <c r="E12" s="71">
        <f t="shared" si="0"/>
        <v>55150.86</v>
      </c>
      <c r="F12" s="71">
        <f>+F13+F14+F15</f>
        <v>53526.28</v>
      </c>
      <c r="G12" s="71">
        <f>+G13+G14+G15</f>
        <v>53526.28</v>
      </c>
      <c r="H12" s="73"/>
      <c r="I12" s="92"/>
      <c r="J12" s="92">
        <f t="shared" si="1"/>
        <v>0</v>
      </c>
      <c r="K12" s="92"/>
      <c r="L12" s="92"/>
      <c r="M12" s="92"/>
      <c r="N12" s="92"/>
      <c r="O12" s="92"/>
      <c r="P12" s="92"/>
      <c r="Q12" s="92"/>
      <c r="R12" s="92"/>
      <c r="S12" s="92"/>
      <c r="T12" s="92"/>
      <c r="U12" s="71">
        <f>+U13+U14+U15</f>
        <v>1624.58</v>
      </c>
      <c r="V12" s="92"/>
      <c r="W12" s="92"/>
      <c r="X12" s="92"/>
      <c r="Y12" s="73"/>
    </row>
    <row r="13" spans="1:25" ht="25.5" customHeight="1">
      <c r="A13" s="169" t="s">
        <v>280</v>
      </c>
      <c r="B13" s="170" t="s">
        <v>285</v>
      </c>
      <c r="C13" s="169" t="s">
        <v>282</v>
      </c>
      <c r="D13" s="171" t="s">
        <v>288</v>
      </c>
      <c r="E13" s="71">
        <f t="shared" si="0"/>
        <v>2.45</v>
      </c>
      <c r="F13" s="71">
        <v>2.45</v>
      </c>
      <c r="G13" s="71">
        <v>2.45</v>
      </c>
      <c r="H13" s="73"/>
      <c r="I13" s="92"/>
      <c r="J13" s="92">
        <f t="shared" si="1"/>
        <v>0</v>
      </c>
      <c r="K13" s="92"/>
      <c r="L13" s="92"/>
      <c r="M13" s="92"/>
      <c r="N13" s="92"/>
      <c r="O13" s="92"/>
      <c r="P13" s="92"/>
      <c r="Q13" s="92"/>
      <c r="R13" s="92"/>
      <c r="S13" s="92"/>
      <c r="T13" s="92"/>
      <c r="U13" s="72"/>
      <c r="V13" s="92"/>
      <c r="W13" s="92"/>
      <c r="X13" s="92"/>
      <c r="Y13" s="73"/>
    </row>
    <row r="14" spans="1:25" ht="25.5" customHeight="1">
      <c r="A14" s="169" t="s">
        <v>280</v>
      </c>
      <c r="B14" s="170" t="s">
        <v>285</v>
      </c>
      <c r="C14" s="169" t="s">
        <v>285</v>
      </c>
      <c r="D14" s="171" t="s">
        <v>289</v>
      </c>
      <c r="E14" s="71">
        <f t="shared" si="0"/>
        <v>55072.16</v>
      </c>
      <c r="F14" s="172">
        <f>53548.47-100.89</f>
        <v>53447.58</v>
      </c>
      <c r="G14" s="172">
        <f>53548.47-100.89</f>
        <v>53447.58</v>
      </c>
      <c r="H14" s="73"/>
      <c r="I14" s="92"/>
      <c r="J14" s="92">
        <f t="shared" si="1"/>
        <v>0</v>
      </c>
      <c r="K14" s="92"/>
      <c r="L14" s="92"/>
      <c r="M14" s="92"/>
      <c r="N14" s="92"/>
      <c r="O14" s="92"/>
      <c r="P14" s="92"/>
      <c r="Q14" s="92"/>
      <c r="R14" s="92"/>
      <c r="S14" s="92"/>
      <c r="T14" s="92"/>
      <c r="U14" s="72">
        <v>1624.58</v>
      </c>
      <c r="V14" s="92"/>
      <c r="W14" s="92"/>
      <c r="X14" s="92"/>
      <c r="Y14" s="73"/>
    </row>
    <row r="15" spans="1:25" ht="25.5" customHeight="1">
      <c r="A15" s="169" t="s">
        <v>280</v>
      </c>
      <c r="B15" s="170" t="s">
        <v>285</v>
      </c>
      <c r="C15" s="169" t="s">
        <v>290</v>
      </c>
      <c r="D15" s="171" t="s">
        <v>291</v>
      </c>
      <c r="E15" s="71">
        <f t="shared" si="0"/>
        <v>76.25</v>
      </c>
      <c r="F15" s="172">
        <v>76.25</v>
      </c>
      <c r="G15" s="172">
        <v>76.25</v>
      </c>
      <c r="H15" s="73"/>
      <c r="I15" s="92"/>
      <c r="J15" s="92">
        <f t="shared" si="1"/>
        <v>0</v>
      </c>
      <c r="K15" s="92"/>
      <c r="L15" s="92"/>
      <c r="M15" s="92"/>
      <c r="N15" s="92"/>
      <c r="O15" s="92"/>
      <c r="P15" s="92"/>
      <c r="Q15" s="92"/>
      <c r="R15" s="92"/>
      <c r="S15" s="92"/>
      <c r="T15" s="92"/>
      <c r="U15" s="92"/>
      <c r="V15" s="92"/>
      <c r="W15" s="92"/>
      <c r="X15" s="92"/>
      <c r="Y15" s="73"/>
    </row>
    <row r="16" spans="1:25" ht="25.5" customHeight="1">
      <c r="A16" s="169" t="s">
        <v>280</v>
      </c>
      <c r="B16" s="170" t="s">
        <v>292</v>
      </c>
      <c r="C16" s="169"/>
      <c r="D16" s="171" t="s">
        <v>293</v>
      </c>
      <c r="E16" s="71">
        <f t="shared" si="0"/>
        <v>99.8</v>
      </c>
      <c r="F16" s="71">
        <f>+F17+F18</f>
        <v>13.8</v>
      </c>
      <c r="G16" s="71">
        <f>+G17+G18</f>
        <v>13.8</v>
      </c>
      <c r="H16" s="73"/>
      <c r="I16" s="92"/>
      <c r="J16" s="92">
        <f t="shared" si="1"/>
        <v>86</v>
      </c>
      <c r="K16" s="92"/>
      <c r="L16" s="92"/>
      <c r="M16" s="92"/>
      <c r="N16" s="92"/>
      <c r="O16" s="92"/>
      <c r="P16" s="92"/>
      <c r="Q16" s="92"/>
      <c r="R16" s="92"/>
      <c r="S16" s="92"/>
      <c r="T16" s="92">
        <v>86</v>
      </c>
      <c r="U16" s="92"/>
      <c r="V16" s="92"/>
      <c r="W16" s="92"/>
      <c r="X16" s="92"/>
      <c r="Y16" s="73"/>
    </row>
    <row r="17" spans="1:25" ht="25.5" customHeight="1">
      <c r="A17" s="169" t="s">
        <v>280</v>
      </c>
      <c r="B17" s="170" t="s">
        <v>292</v>
      </c>
      <c r="C17" s="169" t="s">
        <v>285</v>
      </c>
      <c r="D17" s="171" t="s">
        <v>294</v>
      </c>
      <c r="E17" s="71">
        <f t="shared" si="0"/>
        <v>99.8</v>
      </c>
      <c r="F17" s="172">
        <v>13.8</v>
      </c>
      <c r="G17" s="172">
        <v>13.8</v>
      </c>
      <c r="H17" s="71"/>
      <c r="I17" s="71"/>
      <c r="J17" s="92">
        <f t="shared" si="1"/>
        <v>86</v>
      </c>
      <c r="K17" s="71"/>
      <c r="L17" s="92"/>
      <c r="M17" s="92"/>
      <c r="N17" s="92"/>
      <c r="O17" s="92"/>
      <c r="P17" s="92"/>
      <c r="Q17" s="92"/>
      <c r="R17" s="92"/>
      <c r="S17" s="92"/>
      <c r="T17" s="92">
        <v>86</v>
      </c>
      <c r="U17" s="92"/>
      <c r="V17" s="92"/>
      <c r="W17" s="92"/>
      <c r="X17" s="92"/>
      <c r="Y17" s="73"/>
    </row>
    <row r="18" spans="1:25" ht="25.5" customHeight="1">
      <c r="A18" s="169" t="s">
        <v>280</v>
      </c>
      <c r="B18" s="170" t="s">
        <v>292</v>
      </c>
      <c r="C18" s="169">
        <v>99</v>
      </c>
      <c r="D18" s="198" t="s">
        <v>368</v>
      </c>
      <c r="E18" s="71">
        <f t="shared" si="0"/>
        <v>86</v>
      </c>
      <c r="F18" s="172"/>
      <c r="G18" s="172"/>
      <c r="H18" s="71"/>
      <c r="I18" s="71"/>
      <c r="J18" s="92">
        <f t="shared" si="1"/>
        <v>86</v>
      </c>
      <c r="K18" s="71"/>
      <c r="L18" s="71">
        <f>L19+L20</f>
        <v>0</v>
      </c>
      <c r="M18" s="92"/>
      <c r="N18" s="92"/>
      <c r="O18" s="92"/>
      <c r="P18" s="92"/>
      <c r="Q18" s="92"/>
      <c r="R18" s="92"/>
      <c r="S18" s="92"/>
      <c r="T18" s="92">
        <v>86</v>
      </c>
      <c r="U18" s="92"/>
      <c r="V18" s="92"/>
      <c r="W18" s="92"/>
      <c r="X18" s="92"/>
      <c r="Y18" s="73"/>
    </row>
    <row r="19" spans="1:25" ht="25.5" customHeight="1">
      <c r="A19" s="169">
        <v>205</v>
      </c>
      <c r="B19" s="197" t="s">
        <v>362</v>
      </c>
      <c r="C19" s="169"/>
      <c r="D19" s="198" t="s">
        <v>371</v>
      </c>
      <c r="E19" s="71">
        <f t="shared" si="0"/>
        <v>18.83</v>
      </c>
      <c r="F19" s="172">
        <f>+F20</f>
        <v>18.83</v>
      </c>
      <c r="G19" s="172">
        <f>+G20</f>
        <v>18.83</v>
      </c>
      <c r="H19" s="92"/>
      <c r="I19" s="92"/>
      <c r="J19" s="92"/>
      <c r="K19" s="92"/>
      <c r="L19" s="92"/>
      <c r="M19" s="92"/>
      <c r="N19" s="92"/>
      <c r="O19" s="92"/>
      <c r="P19" s="92"/>
      <c r="Q19" s="92"/>
      <c r="R19" s="92"/>
      <c r="S19" s="92"/>
      <c r="T19" s="92"/>
      <c r="U19" s="92"/>
      <c r="V19" s="92"/>
      <c r="W19" s="92"/>
      <c r="X19" s="92"/>
      <c r="Y19" s="73"/>
    </row>
    <row r="20" spans="1:25" ht="25.5" customHeight="1">
      <c r="A20" s="169">
        <v>205</v>
      </c>
      <c r="B20" s="197" t="s">
        <v>362</v>
      </c>
      <c r="C20" s="169">
        <v>1</v>
      </c>
      <c r="D20" s="198" t="s">
        <v>370</v>
      </c>
      <c r="E20" s="71">
        <f aca="true" t="shared" si="2" ref="E8:E31">+F20+J20+U20</f>
        <v>18.83</v>
      </c>
      <c r="F20" s="172">
        <v>18.83</v>
      </c>
      <c r="G20" s="172">
        <v>18.83</v>
      </c>
      <c r="H20" s="92"/>
      <c r="I20" s="92"/>
      <c r="J20" s="92"/>
      <c r="K20" s="92"/>
      <c r="L20" s="92"/>
      <c r="M20" s="92"/>
      <c r="N20" s="92"/>
      <c r="O20" s="92"/>
      <c r="P20" s="92"/>
      <c r="Q20" s="92"/>
      <c r="R20" s="92"/>
      <c r="S20" s="92"/>
      <c r="T20" s="92"/>
      <c r="U20" s="92"/>
      <c r="V20" s="92"/>
      <c r="W20" s="92"/>
      <c r="X20" s="92"/>
      <c r="Y20" s="73"/>
    </row>
    <row r="21" spans="1:25" ht="25.5" customHeight="1">
      <c r="A21" s="169" t="s">
        <v>280</v>
      </c>
      <c r="B21" s="170" t="s">
        <v>295</v>
      </c>
      <c r="C21" s="169"/>
      <c r="D21" s="171" t="s">
        <v>296</v>
      </c>
      <c r="E21" s="71">
        <f t="shared" si="2"/>
        <v>6.47</v>
      </c>
      <c r="F21" s="71">
        <f>F22</f>
        <v>6.47</v>
      </c>
      <c r="G21" s="71">
        <f>G22</f>
        <v>6.47</v>
      </c>
      <c r="H21" s="71"/>
      <c r="I21" s="71"/>
      <c r="J21" s="71"/>
      <c r="K21" s="71"/>
      <c r="L21" s="92"/>
      <c r="M21" s="92"/>
      <c r="N21" s="92"/>
      <c r="O21" s="92"/>
      <c r="P21" s="92"/>
      <c r="Q21" s="92"/>
      <c r="R21" s="92"/>
      <c r="S21" s="92"/>
      <c r="T21" s="92"/>
      <c r="U21" s="92"/>
      <c r="V21" s="92"/>
      <c r="W21" s="92"/>
      <c r="X21" s="92"/>
      <c r="Y21" s="73"/>
    </row>
    <row r="22" spans="1:25" ht="25.5" customHeight="1">
      <c r="A22" s="169" t="s">
        <v>280</v>
      </c>
      <c r="B22" s="170" t="s">
        <v>295</v>
      </c>
      <c r="C22" s="169" t="s">
        <v>282</v>
      </c>
      <c r="D22" s="171" t="s">
        <v>297</v>
      </c>
      <c r="E22" s="71">
        <f t="shared" si="2"/>
        <v>6.47</v>
      </c>
      <c r="F22" s="71">
        <v>6.47</v>
      </c>
      <c r="G22" s="71">
        <v>6.47</v>
      </c>
      <c r="H22" s="92"/>
      <c r="I22" s="92"/>
      <c r="J22" s="92"/>
      <c r="K22" s="92"/>
      <c r="L22" s="92"/>
      <c r="M22" s="92"/>
      <c r="N22" s="92"/>
      <c r="O22" s="92"/>
      <c r="P22" s="92"/>
      <c r="Q22" s="92"/>
      <c r="R22" s="92"/>
      <c r="S22" s="92"/>
      <c r="T22" s="92"/>
      <c r="U22" s="92"/>
      <c r="V22" s="92"/>
      <c r="W22" s="92"/>
      <c r="X22" s="92"/>
      <c r="Y22" s="73"/>
    </row>
    <row r="23" spans="1:25" ht="25.5" customHeight="1">
      <c r="A23" s="169">
        <v>208</v>
      </c>
      <c r="B23" s="197" t="s">
        <v>362</v>
      </c>
      <c r="C23" s="169"/>
      <c r="D23" s="198" t="s">
        <v>367</v>
      </c>
      <c r="E23" s="71">
        <f t="shared" si="2"/>
        <v>724.83</v>
      </c>
      <c r="F23" s="71">
        <f>+F24+F25</f>
        <v>724.83</v>
      </c>
      <c r="G23" s="71">
        <f>+G24+G25</f>
        <v>724.83</v>
      </c>
      <c r="H23" s="92"/>
      <c r="I23" s="92"/>
      <c r="J23" s="92"/>
      <c r="K23" s="92"/>
      <c r="L23" s="92"/>
      <c r="M23" s="92"/>
      <c r="N23" s="92"/>
      <c r="O23" s="92"/>
      <c r="P23" s="92"/>
      <c r="Q23" s="92"/>
      <c r="R23" s="92"/>
      <c r="S23" s="92"/>
      <c r="T23" s="92"/>
      <c r="U23" s="92"/>
      <c r="V23" s="92"/>
      <c r="W23" s="92"/>
      <c r="X23" s="92"/>
      <c r="Y23" s="73"/>
    </row>
    <row r="24" spans="1:25" ht="25.5" customHeight="1">
      <c r="A24" s="169">
        <v>208</v>
      </c>
      <c r="B24" s="197" t="s">
        <v>363</v>
      </c>
      <c r="C24" s="197" t="s">
        <v>363</v>
      </c>
      <c r="D24" s="198" t="s">
        <v>365</v>
      </c>
      <c r="E24" s="71">
        <f t="shared" si="2"/>
        <v>483.22</v>
      </c>
      <c r="F24" s="71">
        <v>483.22</v>
      </c>
      <c r="G24" s="71">
        <v>483.22</v>
      </c>
      <c r="H24" s="92"/>
      <c r="I24" s="92"/>
      <c r="J24" s="92"/>
      <c r="K24" s="92"/>
      <c r="L24" s="92"/>
      <c r="M24" s="92"/>
      <c r="N24" s="92"/>
      <c r="O24" s="92"/>
      <c r="P24" s="92"/>
      <c r="Q24" s="92"/>
      <c r="R24" s="92"/>
      <c r="S24" s="92"/>
      <c r="T24" s="92"/>
      <c r="U24" s="92"/>
      <c r="V24" s="92"/>
      <c r="W24" s="92"/>
      <c r="X24" s="92"/>
      <c r="Y24" s="73"/>
    </row>
    <row r="25" spans="1:25" ht="25.5" customHeight="1">
      <c r="A25" s="169">
        <v>208</v>
      </c>
      <c r="B25" s="197" t="s">
        <v>362</v>
      </c>
      <c r="C25" s="197" t="s">
        <v>364</v>
      </c>
      <c r="D25" s="198" t="s">
        <v>366</v>
      </c>
      <c r="E25" s="71">
        <f t="shared" si="2"/>
        <v>241.61</v>
      </c>
      <c r="F25" s="71">
        <v>241.61</v>
      </c>
      <c r="G25" s="71">
        <v>241.61</v>
      </c>
      <c r="H25" s="92"/>
      <c r="I25" s="92"/>
      <c r="J25" s="92"/>
      <c r="K25" s="174"/>
      <c r="L25" s="92"/>
      <c r="M25" s="92"/>
      <c r="N25" s="92"/>
      <c r="O25" s="92"/>
      <c r="P25" s="92"/>
      <c r="Q25" s="92"/>
      <c r="R25" s="92"/>
      <c r="S25" s="92"/>
      <c r="T25" s="92"/>
      <c r="U25" s="92"/>
      <c r="V25" s="92"/>
      <c r="W25" s="92"/>
      <c r="X25" s="92"/>
      <c r="Y25" s="73"/>
    </row>
    <row r="26" spans="1:25" ht="25.5" customHeight="1">
      <c r="A26" s="169">
        <v>210</v>
      </c>
      <c r="B26" s="197"/>
      <c r="C26" s="197"/>
      <c r="D26" s="198" t="s">
        <v>374</v>
      </c>
      <c r="E26" s="71">
        <f t="shared" si="2"/>
        <v>228.12</v>
      </c>
      <c r="F26" s="71">
        <f>+F27</f>
        <v>228.12</v>
      </c>
      <c r="G26" s="71">
        <f>+G27</f>
        <v>228.12</v>
      </c>
      <c r="H26" s="71"/>
      <c r="I26" s="71"/>
      <c r="J26" s="71"/>
      <c r="K26" s="71"/>
      <c r="L26" s="92"/>
      <c r="M26" s="92"/>
      <c r="N26" s="92"/>
      <c r="O26" s="92"/>
      <c r="P26" s="92"/>
      <c r="Q26" s="92"/>
      <c r="R26" s="92"/>
      <c r="S26" s="92"/>
      <c r="T26" s="92"/>
      <c r="U26" s="92"/>
      <c r="V26" s="92"/>
      <c r="W26" s="92"/>
      <c r="X26" s="92"/>
      <c r="Y26" s="73"/>
    </row>
    <row r="27" spans="1:25" ht="25.5" customHeight="1">
      <c r="A27" s="169">
        <v>210</v>
      </c>
      <c r="B27" s="197" t="s">
        <v>373</v>
      </c>
      <c r="C27" s="197"/>
      <c r="D27" s="198" t="s">
        <v>375</v>
      </c>
      <c r="E27" s="71">
        <f t="shared" si="2"/>
        <v>228.12</v>
      </c>
      <c r="F27" s="71">
        <f>+F28</f>
        <v>228.12</v>
      </c>
      <c r="G27" s="71">
        <f>+G28</f>
        <v>228.12</v>
      </c>
      <c r="H27" s="92"/>
      <c r="I27" s="92"/>
      <c r="J27" s="92"/>
      <c r="K27" s="174"/>
      <c r="L27" s="92"/>
      <c r="M27" s="92"/>
      <c r="N27" s="92"/>
      <c r="O27" s="92"/>
      <c r="P27" s="92"/>
      <c r="Q27" s="92"/>
      <c r="R27" s="92"/>
      <c r="S27" s="92"/>
      <c r="T27" s="92"/>
      <c r="U27" s="92"/>
      <c r="V27" s="92"/>
      <c r="W27" s="92"/>
      <c r="X27" s="92"/>
      <c r="Y27" s="73"/>
    </row>
    <row r="28" spans="1:25" ht="25.5" customHeight="1">
      <c r="A28" s="169">
        <v>210</v>
      </c>
      <c r="B28" s="197" t="s">
        <v>373</v>
      </c>
      <c r="C28" s="197" t="s">
        <v>372</v>
      </c>
      <c r="D28" s="198" t="s">
        <v>376</v>
      </c>
      <c r="E28" s="71">
        <f t="shared" si="2"/>
        <v>228.12</v>
      </c>
      <c r="F28" s="71">
        <v>228.12</v>
      </c>
      <c r="G28" s="71">
        <v>228.12</v>
      </c>
      <c r="H28" s="71"/>
      <c r="I28" s="71"/>
      <c r="J28" s="71"/>
      <c r="K28" s="71"/>
      <c r="L28" s="92"/>
      <c r="M28" s="92"/>
      <c r="N28" s="92"/>
      <c r="O28" s="92"/>
      <c r="P28" s="92"/>
      <c r="Q28" s="92"/>
      <c r="R28" s="92"/>
      <c r="S28" s="92"/>
      <c r="T28" s="92"/>
      <c r="U28" s="92"/>
      <c r="V28" s="92"/>
      <c r="W28" s="92"/>
      <c r="X28" s="92"/>
      <c r="Y28" s="73"/>
    </row>
    <row r="29" spans="1:25" ht="25.5" customHeight="1">
      <c r="A29" s="169" t="s">
        <v>298</v>
      </c>
      <c r="B29" s="170"/>
      <c r="C29" s="169"/>
      <c r="D29" s="171" t="s">
        <v>299</v>
      </c>
      <c r="E29" s="71">
        <f t="shared" si="2"/>
        <v>3976.23</v>
      </c>
      <c r="F29" s="71">
        <f>F30</f>
        <v>3976.23</v>
      </c>
      <c r="G29" s="71">
        <f>G30</f>
        <v>3976.23</v>
      </c>
      <c r="H29" s="92"/>
      <c r="I29" s="92"/>
      <c r="J29" s="92"/>
      <c r="K29" s="92"/>
      <c r="L29" s="92"/>
      <c r="M29" s="92"/>
      <c r="N29" s="92"/>
      <c r="O29" s="92"/>
      <c r="P29" s="92"/>
      <c r="Q29" s="92"/>
      <c r="R29" s="92"/>
      <c r="S29" s="92"/>
      <c r="T29" s="92"/>
      <c r="U29" s="92"/>
      <c r="V29" s="92"/>
      <c r="W29" s="92"/>
      <c r="X29" s="92"/>
      <c r="Y29" s="73"/>
    </row>
    <row r="30" spans="1:25" ht="25.5" customHeight="1">
      <c r="A30" s="169" t="s">
        <v>298</v>
      </c>
      <c r="B30" s="170" t="s">
        <v>285</v>
      </c>
      <c r="C30" s="169"/>
      <c r="D30" s="171" t="s">
        <v>300</v>
      </c>
      <c r="E30" s="71">
        <f t="shared" si="2"/>
        <v>3976.23</v>
      </c>
      <c r="F30" s="71">
        <f>F31</f>
        <v>3976.23</v>
      </c>
      <c r="G30" s="71">
        <f>G31</f>
        <v>3976.23</v>
      </c>
      <c r="H30" s="71"/>
      <c r="I30" s="71"/>
      <c r="J30" s="71"/>
      <c r="K30" s="71"/>
      <c r="L30" s="72"/>
      <c r="M30" s="72"/>
      <c r="N30" s="72"/>
      <c r="O30" s="72"/>
      <c r="P30" s="72"/>
      <c r="Q30" s="72"/>
      <c r="R30" s="72"/>
      <c r="S30" s="72"/>
      <c r="T30" s="72"/>
      <c r="U30" s="72"/>
      <c r="V30" s="72"/>
      <c r="W30" s="72"/>
      <c r="X30" s="72"/>
      <c r="Y30" s="72"/>
    </row>
    <row r="31" spans="1:25" s="33" customFormat="1" ht="25.5" customHeight="1">
      <c r="A31" s="169" t="s">
        <v>298</v>
      </c>
      <c r="B31" s="170" t="s">
        <v>285</v>
      </c>
      <c r="C31" s="169" t="s">
        <v>282</v>
      </c>
      <c r="D31" s="171" t="s">
        <v>301</v>
      </c>
      <c r="E31" s="71">
        <f t="shared" si="2"/>
        <v>3976.23</v>
      </c>
      <c r="F31" s="172">
        <v>3976.23</v>
      </c>
      <c r="G31" s="172">
        <v>3976.23</v>
      </c>
      <c r="H31" s="71"/>
      <c r="I31" s="71"/>
      <c r="J31" s="71"/>
      <c r="K31" s="71"/>
      <c r="L31" s="115"/>
      <c r="M31" s="115"/>
      <c r="N31" s="115"/>
      <c r="O31" s="115"/>
      <c r="P31" s="115"/>
      <c r="Q31" s="115"/>
      <c r="R31" s="115"/>
      <c r="S31" s="115"/>
      <c r="T31" s="115"/>
      <c r="U31" s="115"/>
      <c r="V31" s="115"/>
      <c r="W31" s="115"/>
      <c r="X31" s="115"/>
      <c r="Y31" s="115"/>
    </row>
    <row r="32" spans="1:28" ht="25.5" customHeight="1">
      <c r="A32" s="206" t="s">
        <v>121</v>
      </c>
      <c r="B32" s="206"/>
      <c r="C32" s="206"/>
      <c r="D32" s="206"/>
      <c r="E32" s="206"/>
      <c r="F32" s="206"/>
      <c r="G32" s="206"/>
      <c r="H32" s="206"/>
      <c r="I32" s="206"/>
      <c r="J32" s="206"/>
      <c r="K32" s="206"/>
      <c r="L32" s="206"/>
      <c r="M32" s="206"/>
      <c r="N32" s="57"/>
      <c r="O32" s="57"/>
      <c r="P32" s="57"/>
      <c r="R32" s="57"/>
      <c r="S32" s="57"/>
      <c r="T32" s="57"/>
      <c r="W32" s="57"/>
      <c r="X32" s="57"/>
      <c r="Y32" s="57"/>
      <c r="Z32" s="57"/>
      <c r="AB32" s="57"/>
    </row>
    <row r="33" spans="3:28" ht="25.5" customHeight="1">
      <c r="C33" s="57"/>
      <c r="D33" s="57"/>
      <c r="E33" s="57"/>
      <c r="F33" s="57"/>
      <c r="K33" s="57"/>
      <c r="L33" s="57"/>
      <c r="M33" s="57"/>
      <c r="R33" s="57"/>
      <c r="S33" s="57"/>
      <c r="AB33" s="57"/>
    </row>
    <row r="34" spans="4:27" ht="25.5" customHeight="1">
      <c r="D34" s="57"/>
      <c r="E34" s="57"/>
      <c r="F34" s="57"/>
      <c r="G34" s="57"/>
      <c r="K34" s="57"/>
      <c r="L34" s="57"/>
      <c r="M34" s="57"/>
      <c r="S34" s="57"/>
      <c r="AA34" s="57"/>
    </row>
    <row r="35" spans="4:13" ht="25.5" customHeight="1">
      <c r="D35" s="57"/>
      <c r="E35" s="57"/>
      <c r="F35" s="57"/>
      <c r="G35" s="57"/>
      <c r="L35" s="57"/>
      <c r="M35" s="57"/>
    </row>
    <row r="36" spans="6:13" ht="25.5" customHeight="1">
      <c r="F36" s="57"/>
      <c r="G36" s="57"/>
      <c r="M36" s="57"/>
    </row>
    <row r="37" spans="6:7" ht="25.5" customHeight="1">
      <c r="F37" s="57"/>
      <c r="G37" s="57"/>
    </row>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sheetData>
  <sheetProtection/>
  <mergeCells count="29">
    <mergeCell ref="W4:W6"/>
    <mergeCell ref="X4:X6"/>
    <mergeCell ref="Y4:Y6"/>
    <mergeCell ref="Q5:Q6"/>
    <mergeCell ref="R5:R6"/>
    <mergeCell ref="S5:S6"/>
    <mergeCell ref="T5:T6"/>
    <mergeCell ref="U4:U6"/>
    <mergeCell ref="V4:V6"/>
    <mergeCell ref="A32:M32"/>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E9" sqref="E9"/>
    </sheetView>
  </sheetViews>
  <sheetFormatPr defaultColWidth="9.16015625" defaultRowHeight="12.75" customHeight="1"/>
  <cols>
    <col min="1" max="1" width="35.33203125" style="0" customWidth="1"/>
    <col min="2" max="2" width="20.83203125" style="0" customWidth="1"/>
    <col min="3" max="3" width="28.33203125" style="0" customWidth="1"/>
    <col min="4" max="4" width="20.83203125" style="0" customWidth="1"/>
    <col min="5" max="5" width="36.33203125" style="0" customWidth="1"/>
    <col min="6" max="6" width="20.83203125" style="0" customWidth="1"/>
  </cols>
  <sheetData>
    <row r="1" ht="36" customHeight="1">
      <c r="A1" s="34" t="s">
        <v>122</v>
      </c>
    </row>
    <row r="2" spans="1:6" ht="12.75" customHeight="1">
      <c r="A2" s="201" t="s">
        <v>123</v>
      </c>
      <c r="B2" s="201"/>
      <c r="C2" s="201"/>
      <c r="D2" s="201"/>
      <c r="E2" s="201"/>
      <c r="F2" s="201"/>
    </row>
    <row r="3" spans="1:6" ht="22.5" customHeight="1">
      <c r="A3" s="178" t="s">
        <v>279</v>
      </c>
      <c r="F3" t="s">
        <v>3</v>
      </c>
    </row>
    <row r="4" spans="1:6" ht="22.5" customHeight="1">
      <c r="A4" s="226" t="s">
        <v>4</v>
      </c>
      <c r="B4" s="227"/>
      <c r="C4" s="228" t="s">
        <v>5</v>
      </c>
      <c r="D4" s="228"/>
      <c r="E4" s="228"/>
      <c r="F4" s="228"/>
    </row>
    <row r="5" spans="1:6" ht="22.5" customHeight="1">
      <c r="A5" s="118" t="s">
        <v>6</v>
      </c>
      <c r="B5" s="85" t="s">
        <v>7</v>
      </c>
      <c r="C5" s="119" t="s">
        <v>8</v>
      </c>
      <c r="D5" s="120" t="s">
        <v>9</v>
      </c>
      <c r="E5" s="121" t="s">
        <v>10</v>
      </c>
      <c r="F5" s="122" t="s">
        <v>7</v>
      </c>
    </row>
    <row r="6" spans="1:6" s="33" customFormat="1" ht="22.5" customHeight="1">
      <c r="A6" s="123" t="s">
        <v>124</v>
      </c>
      <c r="B6" s="115">
        <v>62617.07</v>
      </c>
      <c r="C6" s="125" t="s">
        <v>12</v>
      </c>
      <c r="D6" s="126"/>
      <c r="E6" s="125" t="s">
        <v>13</v>
      </c>
      <c r="F6" s="177">
        <f>F7+F8</f>
        <v>59911.29</v>
      </c>
    </row>
    <row r="7" spans="1:6" s="33" customFormat="1" ht="22.5" customHeight="1">
      <c r="A7" s="123" t="s">
        <v>14</v>
      </c>
      <c r="B7" s="115">
        <v>62617.07</v>
      </c>
      <c r="C7" s="125" t="s">
        <v>15</v>
      </c>
      <c r="D7" s="127"/>
      <c r="E7" s="125" t="s">
        <v>16</v>
      </c>
      <c r="F7" s="195">
        <f>F31-F11-F8</f>
        <v>59851.99</v>
      </c>
    </row>
    <row r="8" spans="1:6" s="33" customFormat="1" ht="22.5" customHeight="1">
      <c r="A8" s="129" t="s">
        <v>125</v>
      </c>
      <c r="B8" s="130"/>
      <c r="C8" s="125" t="s">
        <v>18</v>
      </c>
      <c r="D8" s="115">
        <v>62617.07</v>
      </c>
      <c r="E8" s="125" t="s">
        <v>19</v>
      </c>
      <c r="F8" s="90">
        <v>59.3</v>
      </c>
    </row>
    <row r="9" spans="1:6" s="33" customFormat="1" ht="22.5" customHeight="1">
      <c r="A9" s="123" t="s">
        <v>20</v>
      </c>
      <c r="B9" s="124"/>
      <c r="C9" s="125" t="s">
        <v>21</v>
      </c>
      <c r="D9" s="126"/>
      <c r="E9" s="125" t="s">
        <v>22</v>
      </c>
      <c r="F9" s="90"/>
    </row>
    <row r="10" spans="1:6" s="33" customFormat="1" ht="22.5" customHeight="1">
      <c r="A10" s="97"/>
      <c r="B10" s="131"/>
      <c r="C10" s="123" t="s">
        <v>24</v>
      </c>
      <c r="D10" s="126"/>
      <c r="E10" s="125" t="s">
        <v>25</v>
      </c>
      <c r="F10" s="90">
        <v>2705.78</v>
      </c>
    </row>
    <row r="11" spans="1:6" s="33" customFormat="1" ht="22.5" customHeight="1">
      <c r="A11" s="97"/>
      <c r="B11" s="97"/>
      <c r="C11" s="123" t="s">
        <v>27</v>
      </c>
      <c r="D11" s="126"/>
      <c r="E11" s="125" t="s">
        <v>28</v>
      </c>
      <c r="F11" s="90">
        <v>2705.78</v>
      </c>
    </row>
    <row r="12" spans="1:6" s="33" customFormat="1" ht="22.5" customHeight="1">
      <c r="A12" s="97"/>
      <c r="B12" s="97"/>
      <c r="C12" s="123" t="s">
        <v>30</v>
      </c>
      <c r="D12" s="126"/>
      <c r="E12" s="125" t="s">
        <v>31</v>
      </c>
      <c r="F12" s="126"/>
    </row>
    <row r="13" spans="1:6" s="33" customFormat="1" ht="22.5" customHeight="1">
      <c r="A13" s="97"/>
      <c r="B13" s="97"/>
      <c r="C13" s="123" t="s">
        <v>33</v>
      </c>
      <c r="D13" s="126"/>
      <c r="E13" s="125" t="s">
        <v>34</v>
      </c>
      <c r="F13" s="126"/>
    </row>
    <row r="14" spans="1:6" s="33" customFormat="1" ht="22.5" customHeight="1">
      <c r="A14" s="97"/>
      <c r="B14" s="97"/>
      <c r="C14" s="123" t="s">
        <v>36</v>
      </c>
      <c r="D14" s="126"/>
      <c r="E14" s="125" t="s">
        <v>37</v>
      </c>
      <c r="F14" s="126"/>
    </row>
    <row r="15" spans="1:6" s="33" customFormat="1" ht="22.5" customHeight="1">
      <c r="A15" s="97"/>
      <c r="B15" s="97"/>
      <c r="C15" s="123" t="s">
        <v>39</v>
      </c>
      <c r="D15" s="126"/>
      <c r="E15" s="125" t="s">
        <v>40</v>
      </c>
      <c r="F15" s="126"/>
    </row>
    <row r="16" spans="1:6" s="33" customFormat="1" ht="22.5" customHeight="1">
      <c r="A16" s="97"/>
      <c r="B16" s="97"/>
      <c r="C16" s="123" t="s">
        <v>42</v>
      </c>
      <c r="D16" s="126"/>
      <c r="E16" s="125" t="s">
        <v>43</v>
      </c>
      <c r="F16" s="126"/>
    </row>
    <row r="17" spans="1:6" s="33" customFormat="1" ht="22.5" customHeight="1">
      <c r="A17" s="97"/>
      <c r="B17" s="97"/>
      <c r="C17" s="123" t="s">
        <v>44</v>
      </c>
      <c r="D17" s="126"/>
      <c r="E17" s="125" t="s">
        <v>45</v>
      </c>
      <c r="F17" s="126"/>
    </row>
    <row r="18" spans="1:6" s="33" customFormat="1" ht="22.5" customHeight="1">
      <c r="A18" s="97"/>
      <c r="B18" s="97"/>
      <c r="C18" s="123" t="s">
        <v>46</v>
      </c>
      <c r="D18" s="126"/>
      <c r="E18" s="125" t="s">
        <v>47</v>
      </c>
      <c r="F18" s="126"/>
    </row>
    <row r="19" spans="1:6" s="33" customFormat="1" ht="22.5" customHeight="1">
      <c r="A19" s="97"/>
      <c r="B19" s="97"/>
      <c r="C19" s="123" t="s">
        <v>48</v>
      </c>
      <c r="D19" s="126"/>
      <c r="E19" s="125" t="s">
        <v>49</v>
      </c>
      <c r="F19" s="126"/>
    </row>
    <row r="20" spans="1:6" s="33" customFormat="1" ht="22.5" customHeight="1">
      <c r="A20" s="97"/>
      <c r="B20" s="97"/>
      <c r="C20" s="123" t="s">
        <v>50</v>
      </c>
      <c r="D20" s="126"/>
      <c r="E20" s="125" t="s">
        <v>51</v>
      </c>
      <c r="F20" s="127"/>
    </row>
    <row r="21" spans="1:6" s="33" customFormat="1" ht="22.5" customHeight="1">
      <c r="A21" s="97"/>
      <c r="B21" s="97"/>
      <c r="C21" s="123" t="s">
        <v>52</v>
      </c>
      <c r="D21" s="126"/>
      <c r="E21" s="125" t="s">
        <v>53</v>
      </c>
      <c r="F21" s="128"/>
    </row>
    <row r="22" spans="1:6" s="33" customFormat="1" ht="22.5" customHeight="1">
      <c r="A22" s="97"/>
      <c r="B22" s="97"/>
      <c r="C22" s="123" t="s">
        <v>54</v>
      </c>
      <c r="D22" s="126"/>
      <c r="E22" s="132" t="s">
        <v>55</v>
      </c>
      <c r="F22" s="126"/>
    </row>
    <row r="23" spans="1:6" s="33" customFormat="1" ht="22.5" customHeight="1">
      <c r="A23" s="97"/>
      <c r="B23" s="97"/>
      <c r="C23" s="123" t="s">
        <v>56</v>
      </c>
      <c r="D23" s="127"/>
      <c r="E23" s="133" t="s">
        <v>126</v>
      </c>
      <c r="F23" s="127"/>
    </row>
    <row r="24" spans="1:6" s="33" customFormat="1" ht="22.5" customHeight="1">
      <c r="A24" s="97"/>
      <c r="B24" s="97"/>
      <c r="C24" s="123" t="s">
        <v>58</v>
      </c>
      <c r="D24" s="128"/>
      <c r="E24" s="134" t="s">
        <v>59</v>
      </c>
      <c r="F24" s="135"/>
    </row>
    <row r="25" spans="1:6" s="33" customFormat="1" ht="22.5" customHeight="1">
      <c r="A25" s="97"/>
      <c r="B25" s="97"/>
      <c r="C25" s="123" t="s">
        <v>60</v>
      </c>
      <c r="D25" s="126"/>
      <c r="E25" s="125" t="s">
        <v>61</v>
      </c>
      <c r="F25" s="135"/>
    </row>
    <row r="26" spans="1:6" s="33" customFormat="1" ht="22.5" customHeight="1">
      <c r="A26" s="97"/>
      <c r="B26" s="97"/>
      <c r="C26" s="123" t="s">
        <v>62</v>
      </c>
      <c r="D26" s="126"/>
      <c r="E26" s="136"/>
      <c r="F26" s="131"/>
    </row>
    <row r="27" spans="1:6" s="33" customFormat="1" ht="22.5" customHeight="1">
      <c r="A27" s="97"/>
      <c r="B27" s="97"/>
      <c r="C27" s="123" t="s">
        <v>63</v>
      </c>
      <c r="D27" s="127"/>
      <c r="E27" s="136"/>
      <c r="F27" s="97"/>
    </row>
    <row r="28" spans="1:6" ht="22.5" customHeight="1">
      <c r="A28" s="7"/>
      <c r="B28" s="7"/>
      <c r="C28" s="7"/>
      <c r="D28" s="137"/>
      <c r="E28" s="7"/>
      <c r="F28" s="7"/>
    </row>
    <row r="29" spans="1:6" ht="22.5" customHeight="1">
      <c r="A29" s="138"/>
      <c r="B29" s="138"/>
      <c r="C29" s="138"/>
      <c r="D29" s="138"/>
      <c r="E29" s="138"/>
      <c r="F29" s="7"/>
    </row>
    <row r="30" spans="1:6" ht="22.5" customHeight="1">
      <c r="A30" s="7"/>
      <c r="B30" s="7"/>
      <c r="C30" s="7"/>
      <c r="D30" s="7"/>
      <c r="E30" s="7"/>
      <c r="F30" s="7"/>
    </row>
    <row r="31" spans="1:6" ht="22.5" customHeight="1">
      <c r="A31" s="118" t="s">
        <v>66</v>
      </c>
      <c r="B31" s="115">
        <v>62617.07</v>
      </c>
      <c r="C31" s="118" t="s">
        <v>67</v>
      </c>
      <c r="D31" s="115">
        <v>62617.07</v>
      </c>
      <c r="E31" s="118" t="s">
        <v>67</v>
      </c>
      <c r="F31" s="115">
        <v>62617.07</v>
      </c>
    </row>
    <row r="32" spans="1:6" ht="12.75" customHeight="1">
      <c r="A32" s="229" t="s">
        <v>127</v>
      </c>
      <c r="B32" s="229"/>
      <c r="C32" s="229"/>
      <c r="D32" s="229"/>
      <c r="E32" s="229"/>
      <c r="F32" s="229"/>
    </row>
  </sheetData>
  <sheetProtection/>
  <mergeCells count="4">
    <mergeCell ref="A2:F2"/>
    <mergeCell ref="A4:B4"/>
    <mergeCell ref="C4:F4"/>
    <mergeCell ref="A32:F32"/>
  </mergeCells>
  <printOptions horizontalCentered="1"/>
  <pageMargins left="0.7480314960629921" right="0.7480314960629921" top="0.984251968503937" bottom="0.984251968503937" header="0.5118110236220472" footer="0.5118110236220472"/>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sheetPr>
    <pageSetUpPr fitToPage="1"/>
  </sheetPr>
  <dimension ref="A1:Y35"/>
  <sheetViews>
    <sheetView showGridLines="0" showZeros="0" view="pageBreakPreview" zoomScaleSheetLayoutView="100" zoomScalePageLayoutView="0" workbookViewId="0" topLeftCell="A1">
      <selection activeCell="I8" sqref="I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4" t="s">
        <v>128</v>
      </c>
      <c r="N1" s="34"/>
    </row>
    <row r="2" spans="1:25" ht="69.75" customHeight="1">
      <c r="A2" s="230" t="s">
        <v>129</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ht="16.5" customHeight="1">
      <c r="A3" s="231" t="s">
        <v>279</v>
      </c>
      <c r="B3" s="225"/>
      <c r="C3" s="225"/>
      <c r="Y3" s="117" t="s">
        <v>130</v>
      </c>
    </row>
    <row r="4" spans="1:25" ht="20.25" customHeight="1">
      <c r="A4" s="212" t="s">
        <v>99</v>
      </c>
      <c r="B4" s="212"/>
      <c r="C4" s="212"/>
      <c r="D4" s="213"/>
      <c r="E4" s="221" t="s">
        <v>72</v>
      </c>
      <c r="F4" s="222" t="s">
        <v>100</v>
      </c>
      <c r="G4" s="222"/>
      <c r="H4" s="222"/>
      <c r="I4" s="213"/>
      <c r="J4" s="215" t="s">
        <v>101</v>
      </c>
      <c r="K4" s="215"/>
      <c r="L4" s="215"/>
      <c r="M4" s="215"/>
      <c r="N4" s="215"/>
      <c r="O4" s="215"/>
      <c r="P4" s="215"/>
      <c r="Q4" s="215"/>
      <c r="R4" s="215"/>
      <c r="S4" s="215"/>
      <c r="T4" s="215"/>
      <c r="U4" s="219" t="s">
        <v>102</v>
      </c>
      <c r="V4" s="219" t="s">
        <v>103</v>
      </c>
      <c r="W4" s="219" t="s">
        <v>104</v>
      </c>
      <c r="X4" s="219" t="s">
        <v>105</v>
      </c>
      <c r="Y4" s="219" t="s">
        <v>106</v>
      </c>
    </row>
    <row r="5" spans="1:25" ht="25.5" customHeight="1">
      <c r="A5" s="212" t="s">
        <v>90</v>
      </c>
      <c r="B5" s="212"/>
      <c r="C5" s="221"/>
      <c r="D5" s="221" t="s">
        <v>91</v>
      </c>
      <c r="E5" s="221"/>
      <c r="F5" s="212" t="s">
        <v>107</v>
      </c>
      <c r="G5" s="212" t="s">
        <v>108</v>
      </c>
      <c r="H5" s="219" t="s">
        <v>109</v>
      </c>
      <c r="I5" s="215" t="s">
        <v>110</v>
      </c>
      <c r="J5" s="217" t="s">
        <v>107</v>
      </c>
      <c r="K5" s="217" t="s">
        <v>111</v>
      </c>
      <c r="L5" s="217" t="s">
        <v>112</v>
      </c>
      <c r="M5" s="217" t="s">
        <v>113</v>
      </c>
      <c r="N5" s="217" t="s">
        <v>114</v>
      </c>
      <c r="O5" s="217" t="s">
        <v>115</v>
      </c>
      <c r="P5" s="217" t="s">
        <v>116</v>
      </c>
      <c r="Q5" s="217" t="s">
        <v>117</v>
      </c>
      <c r="R5" s="217" t="s">
        <v>118</v>
      </c>
      <c r="S5" s="217" t="s">
        <v>119</v>
      </c>
      <c r="T5" s="217" t="s">
        <v>120</v>
      </c>
      <c r="U5" s="219"/>
      <c r="V5" s="219"/>
      <c r="W5" s="219"/>
      <c r="X5" s="219"/>
      <c r="Y5" s="219"/>
    </row>
    <row r="6" spans="1:25" ht="25.5" customHeight="1">
      <c r="A6" s="85" t="s">
        <v>92</v>
      </c>
      <c r="B6" s="85" t="s">
        <v>93</v>
      </c>
      <c r="C6" s="86" t="s">
        <v>94</v>
      </c>
      <c r="D6" s="213"/>
      <c r="E6" s="213"/>
      <c r="F6" s="222"/>
      <c r="G6" s="222"/>
      <c r="H6" s="220"/>
      <c r="I6" s="216"/>
      <c r="J6" s="216"/>
      <c r="K6" s="216"/>
      <c r="L6" s="216"/>
      <c r="M6" s="216"/>
      <c r="N6" s="216"/>
      <c r="O6" s="216"/>
      <c r="P6" s="216"/>
      <c r="Q6" s="216"/>
      <c r="R6" s="216"/>
      <c r="S6" s="216"/>
      <c r="T6" s="216"/>
      <c r="U6" s="220"/>
      <c r="V6" s="220"/>
      <c r="W6" s="220"/>
      <c r="X6" s="220"/>
      <c r="Y6" s="220"/>
    </row>
    <row r="7" spans="1:25" ht="25.5" customHeight="1">
      <c r="A7" s="85"/>
      <c r="B7" s="85"/>
      <c r="C7" s="86"/>
      <c r="D7" s="281" t="s">
        <v>377</v>
      </c>
      <c r="E7" s="71">
        <f>+F7+J7+U7</f>
        <v>62617.070000000014</v>
      </c>
      <c r="F7" s="71">
        <f>+F8+F23+F26+F29</f>
        <v>59911.290000000015</v>
      </c>
      <c r="G7" s="71">
        <f>+G8+G23+G26+G29</f>
        <v>59851.99000000001</v>
      </c>
      <c r="H7" s="71">
        <f>+H8+H23+H26+H29</f>
        <v>59.3</v>
      </c>
      <c r="I7" s="92"/>
      <c r="J7" s="92">
        <f>T7</f>
        <v>2705.78</v>
      </c>
      <c r="K7" s="92"/>
      <c r="L7" s="92"/>
      <c r="M7" s="92"/>
      <c r="N7" s="92"/>
      <c r="O7" s="92"/>
      <c r="P7" s="92"/>
      <c r="Q7" s="92"/>
      <c r="R7" s="92"/>
      <c r="S7" s="92"/>
      <c r="T7" s="92">
        <f>T8</f>
        <v>2705.78</v>
      </c>
      <c r="U7" s="92"/>
      <c r="V7" s="92"/>
      <c r="W7" s="92"/>
      <c r="X7" s="92"/>
      <c r="Y7" s="73"/>
    </row>
    <row r="8" spans="1:25" ht="25.5" customHeight="1">
      <c r="A8" s="169" t="s">
        <v>280</v>
      </c>
      <c r="B8" s="170">
        <v>0</v>
      </c>
      <c r="C8" s="169"/>
      <c r="D8" s="171" t="s">
        <v>281</v>
      </c>
      <c r="E8" s="71">
        <f aca="true" t="shared" si="0" ref="E8:E18">+F8+J8+U8</f>
        <v>57687.89000000001</v>
      </c>
      <c r="F8" s="71">
        <f>+F9+F12+F16+F19+F21</f>
        <v>54982.11000000001</v>
      </c>
      <c r="G8" s="71">
        <f>+G9+G12+G16+G19+G21</f>
        <v>54922.810000000005</v>
      </c>
      <c r="H8" s="71">
        <f>+H9+H12+H16+H19+H21</f>
        <v>59.3</v>
      </c>
      <c r="I8" s="92"/>
      <c r="J8" s="92">
        <f aca="true" t="shared" si="1" ref="J8:J18">T8</f>
        <v>2705.78</v>
      </c>
      <c r="K8" s="92"/>
      <c r="L8" s="92"/>
      <c r="M8" s="92"/>
      <c r="N8" s="92"/>
      <c r="O8" s="92"/>
      <c r="P8" s="92"/>
      <c r="Q8" s="92"/>
      <c r="R8" s="92"/>
      <c r="S8" s="92"/>
      <c r="T8" s="92">
        <f>T9+T16</f>
        <v>2705.78</v>
      </c>
      <c r="U8" s="92"/>
      <c r="V8" s="92"/>
      <c r="W8" s="92"/>
      <c r="X8" s="92"/>
      <c r="Y8" s="73"/>
    </row>
    <row r="9" spans="1:25" ht="25.5" customHeight="1">
      <c r="A9" s="169" t="s">
        <v>280</v>
      </c>
      <c r="B9" s="170" t="s">
        <v>282</v>
      </c>
      <c r="C9" s="169"/>
      <c r="D9" s="171" t="s">
        <v>283</v>
      </c>
      <c r="E9" s="71">
        <f t="shared" si="0"/>
        <v>4036.51</v>
      </c>
      <c r="F9" s="71">
        <f>F10+F11</f>
        <v>1416.73</v>
      </c>
      <c r="G9" s="71">
        <f>G10+G11</f>
        <v>1357.43</v>
      </c>
      <c r="H9" s="73">
        <v>59.3</v>
      </c>
      <c r="I9" s="92"/>
      <c r="J9" s="92">
        <f t="shared" si="1"/>
        <v>2619.78</v>
      </c>
      <c r="K9" s="92"/>
      <c r="L9" s="92"/>
      <c r="M9" s="92"/>
      <c r="N9" s="92"/>
      <c r="O9" s="92"/>
      <c r="P9" s="92"/>
      <c r="Q9" s="92"/>
      <c r="R9" s="92"/>
      <c r="S9" s="92"/>
      <c r="T9" s="92">
        <v>2619.78</v>
      </c>
      <c r="U9" s="92"/>
      <c r="V9" s="92"/>
      <c r="W9" s="92"/>
      <c r="X9" s="92"/>
      <c r="Y9" s="73"/>
    </row>
    <row r="10" spans="1:25" ht="25.5" customHeight="1">
      <c r="A10" s="169" t="s">
        <v>280</v>
      </c>
      <c r="B10" s="170" t="s">
        <v>282</v>
      </c>
      <c r="C10" s="169" t="s">
        <v>282</v>
      </c>
      <c r="D10" s="171" t="s">
        <v>284</v>
      </c>
      <c r="E10" s="71">
        <f t="shared" si="0"/>
        <v>4036.51</v>
      </c>
      <c r="F10" s="71">
        <v>1416.73</v>
      </c>
      <c r="G10" s="71">
        <v>1357.43</v>
      </c>
      <c r="H10" s="73">
        <v>59.3</v>
      </c>
      <c r="I10" s="92"/>
      <c r="J10" s="92">
        <f t="shared" si="1"/>
        <v>2619.78</v>
      </c>
      <c r="K10" s="92"/>
      <c r="L10" s="92"/>
      <c r="M10" s="92"/>
      <c r="N10" s="92"/>
      <c r="O10" s="92"/>
      <c r="P10" s="92"/>
      <c r="Q10" s="92"/>
      <c r="R10" s="92"/>
      <c r="S10" s="92"/>
      <c r="T10" s="92">
        <v>2619.78</v>
      </c>
      <c r="U10" s="92"/>
      <c r="V10" s="92"/>
      <c r="W10" s="92"/>
      <c r="X10" s="92"/>
      <c r="Y10" s="73"/>
    </row>
    <row r="11" spans="1:25" ht="25.5" customHeight="1">
      <c r="A11" s="169" t="s">
        <v>280</v>
      </c>
      <c r="B11" s="170" t="s">
        <v>282</v>
      </c>
      <c r="C11" s="169" t="s">
        <v>285</v>
      </c>
      <c r="D11" s="171" t="s">
        <v>286</v>
      </c>
      <c r="E11" s="71">
        <f t="shared" si="0"/>
        <v>2619.78</v>
      </c>
      <c r="F11" s="71"/>
      <c r="G11" s="71"/>
      <c r="H11" s="73"/>
      <c r="I11" s="92"/>
      <c r="J11" s="92">
        <f t="shared" si="1"/>
        <v>2619.78</v>
      </c>
      <c r="K11" s="92"/>
      <c r="L11" s="92"/>
      <c r="M11" s="92"/>
      <c r="N11" s="92"/>
      <c r="O11" s="92"/>
      <c r="P11" s="92"/>
      <c r="Q11" s="92"/>
      <c r="R11" s="92"/>
      <c r="S11" s="92"/>
      <c r="T11" s="92">
        <v>2619.78</v>
      </c>
      <c r="U11" s="92"/>
      <c r="V11" s="92"/>
      <c r="W11" s="92"/>
      <c r="X11" s="92"/>
      <c r="Y11" s="73"/>
    </row>
    <row r="12" spans="1:25" ht="25.5" customHeight="1">
      <c r="A12" s="169" t="s">
        <v>280</v>
      </c>
      <c r="B12" s="170" t="s">
        <v>285</v>
      </c>
      <c r="C12" s="169"/>
      <c r="D12" s="171" t="s">
        <v>287</v>
      </c>
      <c r="E12" s="71">
        <f t="shared" si="0"/>
        <v>53526.28</v>
      </c>
      <c r="F12" s="71">
        <f>+F13+F14+F15</f>
        <v>53526.28</v>
      </c>
      <c r="G12" s="71">
        <f>+G13+G14+G15</f>
        <v>53526.28</v>
      </c>
      <c r="H12" s="73"/>
      <c r="I12" s="92"/>
      <c r="J12" s="92">
        <f t="shared" si="1"/>
        <v>0</v>
      </c>
      <c r="K12" s="92"/>
      <c r="L12" s="92"/>
      <c r="M12" s="92"/>
      <c r="N12" s="92"/>
      <c r="O12" s="92"/>
      <c r="P12" s="92"/>
      <c r="Q12" s="92"/>
      <c r="R12" s="92"/>
      <c r="S12" s="92"/>
      <c r="T12" s="92"/>
      <c r="U12" s="92"/>
      <c r="V12" s="92"/>
      <c r="W12" s="92"/>
      <c r="X12" s="92"/>
      <c r="Y12" s="73"/>
    </row>
    <row r="13" spans="1:25" ht="25.5" customHeight="1">
      <c r="A13" s="169" t="s">
        <v>280</v>
      </c>
      <c r="B13" s="170" t="s">
        <v>285</v>
      </c>
      <c r="C13" s="169" t="s">
        <v>282</v>
      </c>
      <c r="D13" s="171" t="s">
        <v>288</v>
      </c>
      <c r="E13" s="71">
        <f t="shared" si="0"/>
        <v>2.45</v>
      </c>
      <c r="F13" s="71">
        <v>2.45</v>
      </c>
      <c r="G13" s="71">
        <v>2.45</v>
      </c>
      <c r="H13" s="73"/>
      <c r="I13" s="92"/>
      <c r="J13" s="92">
        <f t="shared" si="1"/>
        <v>0</v>
      </c>
      <c r="K13" s="92"/>
      <c r="L13" s="92"/>
      <c r="M13" s="92"/>
      <c r="N13" s="92"/>
      <c r="O13" s="92"/>
      <c r="P13" s="92"/>
      <c r="Q13" s="92"/>
      <c r="R13" s="92"/>
      <c r="S13" s="92"/>
      <c r="T13" s="92"/>
      <c r="U13" s="92"/>
      <c r="V13" s="92"/>
      <c r="W13" s="92"/>
      <c r="X13" s="92"/>
      <c r="Y13" s="73"/>
    </row>
    <row r="14" spans="1:25" ht="25.5" customHeight="1">
      <c r="A14" s="169" t="s">
        <v>280</v>
      </c>
      <c r="B14" s="170" t="s">
        <v>285</v>
      </c>
      <c r="C14" s="169" t="s">
        <v>285</v>
      </c>
      <c r="D14" s="171" t="s">
        <v>289</v>
      </c>
      <c r="E14" s="71">
        <f t="shared" si="0"/>
        <v>53447.58</v>
      </c>
      <c r="F14" s="172">
        <f>53548.47-100.89</f>
        <v>53447.58</v>
      </c>
      <c r="G14" s="172">
        <f>53548.47-100.89</f>
        <v>53447.58</v>
      </c>
      <c r="H14" s="73"/>
      <c r="I14" s="92"/>
      <c r="J14" s="92">
        <f t="shared" si="1"/>
        <v>0</v>
      </c>
      <c r="K14" s="92"/>
      <c r="L14" s="92"/>
      <c r="M14" s="92"/>
      <c r="N14" s="92"/>
      <c r="O14" s="92"/>
      <c r="P14" s="92"/>
      <c r="Q14" s="92"/>
      <c r="R14" s="92"/>
      <c r="S14" s="92"/>
      <c r="T14" s="92"/>
      <c r="U14" s="92"/>
      <c r="V14" s="92"/>
      <c r="W14" s="92"/>
      <c r="X14" s="92"/>
      <c r="Y14" s="73"/>
    </row>
    <row r="15" spans="1:25" ht="25.5" customHeight="1">
      <c r="A15" s="169" t="s">
        <v>280</v>
      </c>
      <c r="B15" s="170" t="s">
        <v>285</v>
      </c>
      <c r="C15" s="169" t="s">
        <v>290</v>
      </c>
      <c r="D15" s="171" t="s">
        <v>291</v>
      </c>
      <c r="E15" s="71">
        <f t="shared" si="0"/>
        <v>76.25</v>
      </c>
      <c r="F15" s="172">
        <v>76.25</v>
      </c>
      <c r="G15" s="172">
        <v>76.25</v>
      </c>
      <c r="H15" s="73"/>
      <c r="I15" s="92"/>
      <c r="J15" s="92">
        <f t="shared" si="1"/>
        <v>0</v>
      </c>
      <c r="K15" s="92"/>
      <c r="L15" s="92"/>
      <c r="M15" s="92"/>
      <c r="N15" s="92"/>
      <c r="O15" s="92"/>
      <c r="P15" s="92"/>
      <c r="Q15" s="92"/>
      <c r="R15" s="92"/>
      <c r="S15" s="92"/>
      <c r="T15" s="92"/>
      <c r="U15" s="92"/>
      <c r="V15" s="92"/>
      <c r="W15" s="92"/>
      <c r="X15" s="92"/>
      <c r="Y15" s="73"/>
    </row>
    <row r="16" spans="1:25" ht="25.5" customHeight="1">
      <c r="A16" s="169" t="s">
        <v>280</v>
      </c>
      <c r="B16" s="170" t="s">
        <v>292</v>
      </c>
      <c r="C16" s="169"/>
      <c r="D16" s="171" t="s">
        <v>293</v>
      </c>
      <c r="E16" s="71">
        <f t="shared" si="0"/>
        <v>99.8</v>
      </c>
      <c r="F16" s="71">
        <f>+F17+F18</f>
        <v>13.8</v>
      </c>
      <c r="G16" s="71">
        <f>+G17+G18</f>
        <v>13.8</v>
      </c>
      <c r="H16" s="73"/>
      <c r="I16" s="92"/>
      <c r="J16" s="92">
        <f t="shared" si="1"/>
        <v>86</v>
      </c>
      <c r="K16" s="92"/>
      <c r="L16" s="92"/>
      <c r="M16" s="92"/>
      <c r="N16" s="92"/>
      <c r="O16" s="92"/>
      <c r="P16" s="92"/>
      <c r="Q16" s="92"/>
      <c r="R16" s="92"/>
      <c r="S16" s="92"/>
      <c r="T16" s="92">
        <v>86</v>
      </c>
      <c r="U16" s="92"/>
      <c r="V16" s="92"/>
      <c r="W16" s="92"/>
      <c r="X16" s="92"/>
      <c r="Y16" s="73"/>
    </row>
    <row r="17" spans="1:25" ht="25.5" customHeight="1">
      <c r="A17" s="169" t="s">
        <v>280</v>
      </c>
      <c r="B17" s="170" t="s">
        <v>292</v>
      </c>
      <c r="C17" s="169" t="s">
        <v>285</v>
      </c>
      <c r="D17" s="171" t="s">
        <v>294</v>
      </c>
      <c r="E17" s="71">
        <f t="shared" si="0"/>
        <v>99.8</v>
      </c>
      <c r="F17" s="172">
        <v>13.8</v>
      </c>
      <c r="G17" s="172">
        <v>13.8</v>
      </c>
      <c r="H17" s="71"/>
      <c r="I17" s="71"/>
      <c r="J17" s="92">
        <f t="shared" si="1"/>
        <v>86</v>
      </c>
      <c r="K17" s="71"/>
      <c r="L17" s="92"/>
      <c r="M17" s="92"/>
      <c r="N17" s="92"/>
      <c r="O17" s="92"/>
      <c r="P17" s="92"/>
      <c r="Q17" s="92"/>
      <c r="R17" s="92"/>
      <c r="S17" s="92"/>
      <c r="T17" s="92">
        <v>86</v>
      </c>
      <c r="U17" s="92"/>
      <c r="V17" s="92"/>
      <c r="W17" s="92"/>
      <c r="X17" s="92"/>
      <c r="Y17" s="73"/>
    </row>
    <row r="18" spans="1:25" ht="25.5" customHeight="1">
      <c r="A18" s="169" t="s">
        <v>280</v>
      </c>
      <c r="B18" s="170" t="s">
        <v>292</v>
      </c>
      <c r="C18" s="169">
        <v>99</v>
      </c>
      <c r="D18" s="198" t="s">
        <v>368</v>
      </c>
      <c r="E18" s="71">
        <f t="shared" si="0"/>
        <v>86</v>
      </c>
      <c r="F18" s="172"/>
      <c r="G18" s="172"/>
      <c r="H18" s="71"/>
      <c r="I18" s="71"/>
      <c r="J18" s="92">
        <f t="shared" si="1"/>
        <v>86</v>
      </c>
      <c r="K18" s="71"/>
      <c r="L18" s="71">
        <f>L19+L20</f>
        <v>0</v>
      </c>
      <c r="M18" s="92"/>
      <c r="N18" s="92"/>
      <c r="O18" s="92"/>
      <c r="P18" s="92"/>
      <c r="Q18" s="92"/>
      <c r="R18" s="92"/>
      <c r="S18" s="92"/>
      <c r="T18" s="92">
        <v>86</v>
      </c>
      <c r="U18" s="92"/>
      <c r="V18" s="92"/>
      <c r="W18" s="92"/>
      <c r="X18" s="92"/>
      <c r="Y18" s="73"/>
    </row>
    <row r="19" spans="1:25" ht="25.5" customHeight="1">
      <c r="A19" s="169">
        <v>205</v>
      </c>
      <c r="B19" s="197" t="s">
        <v>362</v>
      </c>
      <c r="C19" s="169"/>
      <c r="D19" s="198" t="s">
        <v>371</v>
      </c>
      <c r="E19" s="71">
        <f aca="true" t="shared" si="2" ref="E8:E31">F19+J19</f>
        <v>18.83</v>
      </c>
      <c r="F19" s="172">
        <f>+F20</f>
        <v>18.83</v>
      </c>
      <c r="G19" s="172">
        <f>+G20</f>
        <v>18.83</v>
      </c>
      <c r="H19" s="92"/>
      <c r="I19" s="92"/>
      <c r="J19" s="92"/>
      <c r="K19" s="92"/>
      <c r="L19" s="92"/>
      <c r="M19" s="92"/>
      <c r="N19" s="92"/>
      <c r="O19" s="92"/>
      <c r="P19" s="92"/>
      <c r="Q19" s="92"/>
      <c r="R19" s="92"/>
      <c r="S19" s="92"/>
      <c r="T19" s="92"/>
      <c r="U19" s="92"/>
      <c r="V19" s="92"/>
      <c r="W19" s="92"/>
      <c r="X19" s="92"/>
      <c r="Y19" s="73"/>
    </row>
    <row r="20" spans="1:25" ht="25.5" customHeight="1">
      <c r="A20" s="169">
        <v>205</v>
      </c>
      <c r="B20" s="197" t="s">
        <v>362</v>
      </c>
      <c r="C20" s="169">
        <v>1</v>
      </c>
      <c r="D20" s="198" t="s">
        <v>370</v>
      </c>
      <c r="E20" s="71">
        <f t="shared" si="2"/>
        <v>18.83</v>
      </c>
      <c r="F20" s="172">
        <v>18.83</v>
      </c>
      <c r="G20" s="172">
        <v>18.83</v>
      </c>
      <c r="H20" s="92"/>
      <c r="I20" s="92"/>
      <c r="J20" s="92"/>
      <c r="K20" s="92"/>
      <c r="L20" s="92"/>
      <c r="M20" s="92"/>
      <c r="N20" s="92"/>
      <c r="O20" s="92"/>
      <c r="P20" s="92"/>
      <c r="Q20" s="92"/>
      <c r="R20" s="92"/>
      <c r="S20" s="92"/>
      <c r="T20" s="92"/>
      <c r="U20" s="92"/>
      <c r="V20" s="92"/>
      <c r="W20" s="92"/>
      <c r="X20" s="92"/>
      <c r="Y20" s="73"/>
    </row>
    <row r="21" spans="1:25" ht="25.5" customHeight="1">
      <c r="A21" s="169" t="s">
        <v>280</v>
      </c>
      <c r="B21" s="170" t="s">
        <v>295</v>
      </c>
      <c r="C21" s="169"/>
      <c r="D21" s="171" t="s">
        <v>296</v>
      </c>
      <c r="E21" s="71">
        <f t="shared" si="2"/>
        <v>6.47</v>
      </c>
      <c r="F21" s="71">
        <f>F22</f>
        <v>6.47</v>
      </c>
      <c r="G21" s="71">
        <f>G22</f>
        <v>6.47</v>
      </c>
      <c r="H21" s="71"/>
      <c r="I21" s="71"/>
      <c r="J21" s="71"/>
      <c r="K21" s="71"/>
      <c r="L21" s="92"/>
      <c r="M21" s="92"/>
      <c r="N21" s="92"/>
      <c r="O21" s="92"/>
      <c r="P21" s="92"/>
      <c r="Q21" s="92"/>
      <c r="R21" s="92"/>
      <c r="S21" s="92"/>
      <c r="T21" s="92"/>
      <c r="U21" s="92"/>
      <c r="V21" s="92"/>
      <c r="W21" s="92"/>
      <c r="X21" s="92"/>
      <c r="Y21" s="73"/>
    </row>
    <row r="22" spans="1:25" ht="25.5" customHeight="1">
      <c r="A22" s="169" t="s">
        <v>280</v>
      </c>
      <c r="B22" s="170" t="s">
        <v>295</v>
      </c>
      <c r="C22" s="169" t="s">
        <v>282</v>
      </c>
      <c r="D22" s="171" t="s">
        <v>297</v>
      </c>
      <c r="E22" s="71">
        <f t="shared" si="2"/>
        <v>6.47</v>
      </c>
      <c r="F22" s="71">
        <v>6.47</v>
      </c>
      <c r="G22" s="71">
        <v>6.47</v>
      </c>
      <c r="H22" s="92"/>
      <c r="I22" s="92"/>
      <c r="J22" s="92"/>
      <c r="K22" s="92"/>
      <c r="L22" s="92"/>
      <c r="M22" s="92"/>
      <c r="N22" s="92"/>
      <c r="O22" s="92"/>
      <c r="P22" s="92"/>
      <c r="Q22" s="92"/>
      <c r="R22" s="92"/>
      <c r="S22" s="92"/>
      <c r="T22" s="92"/>
      <c r="U22" s="92"/>
      <c r="V22" s="92"/>
      <c r="W22" s="92"/>
      <c r="X22" s="92"/>
      <c r="Y22" s="73"/>
    </row>
    <row r="23" spans="1:25" ht="25.5" customHeight="1">
      <c r="A23" s="169">
        <v>208</v>
      </c>
      <c r="B23" s="197" t="s">
        <v>362</v>
      </c>
      <c r="C23" s="169"/>
      <c r="D23" s="198" t="s">
        <v>367</v>
      </c>
      <c r="E23" s="71">
        <f t="shared" si="2"/>
        <v>724.83</v>
      </c>
      <c r="F23" s="71">
        <f>+F24+F25</f>
        <v>724.83</v>
      </c>
      <c r="G23" s="71">
        <f>+G24+G25</f>
        <v>724.83</v>
      </c>
      <c r="H23" s="92"/>
      <c r="I23" s="92"/>
      <c r="J23" s="92"/>
      <c r="K23" s="92"/>
      <c r="L23" s="92"/>
      <c r="M23" s="92"/>
      <c r="N23" s="92"/>
      <c r="O23" s="92"/>
      <c r="P23" s="92"/>
      <c r="Q23" s="92"/>
      <c r="R23" s="92"/>
      <c r="S23" s="92"/>
      <c r="T23" s="92"/>
      <c r="U23" s="92"/>
      <c r="V23" s="92"/>
      <c r="W23" s="92"/>
      <c r="X23" s="92"/>
      <c r="Y23" s="73"/>
    </row>
    <row r="24" spans="1:25" ht="25.5" customHeight="1">
      <c r="A24" s="169">
        <v>208</v>
      </c>
      <c r="B24" s="197" t="s">
        <v>363</v>
      </c>
      <c r="C24" s="197" t="s">
        <v>363</v>
      </c>
      <c r="D24" s="198" t="s">
        <v>365</v>
      </c>
      <c r="E24" s="71">
        <f t="shared" si="2"/>
        <v>483.22</v>
      </c>
      <c r="F24" s="71">
        <v>483.22</v>
      </c>
      <c r="G24" s="71">
        <v>483.22</v>
      </c>
      <c r="H24" s="92"/>
      <c r="I24" s="92"/>
      <c r="J24" s="92"/>
      <c r="K24" s="92"/>
      <c r="L24" s="92"/>
      <c r="M24" s="92"/>
      <c r="N24" s="92"/>
      <c r="O24" s="92"/>
      <c r="P24" s="92"/>
      <c r="Q24" s="92"/>
      <c r="R24" s="92"/>
      <c r="S24" s="92"/>
      <c r="T24" s="92"/>
      <c r="U24" s="92"/>
      <c r="V24" s="92"/>
      <c r="W24" s="92"/>
      <c r="X24" s="92"/>
      <c r="Y24" s="73"/>
    </row>
    <row r="25" spans="1:25" ht="25.5" customHeight="1">
      <c r="A25" s="169">
        <v>208</v>
      </c>
      <c r="B25" s="197" t="s">
        <v>362</v>
      </c>
      <c r="C25" s="197" t="s">
        <v>364</v>
      </c>
      <c r="D25" s="198" t="s">
        <v>366</v>
      </c>
      <c r="E25" s="71">
        <f t="shared" si="2"/>
        <v>241.61</v>
      </c>
      <c r="F25" s="71">
        <v>241.61</v>
      </c>
      <c r="G25" s="71">
        <v>241.61</v>
      </c>
      <c r="H25" s="92"/>
      <c r="I25" s="92"/>
      <c r="J25" s="92"/>
      <c r="K25" s="174"/>
      <c r="L25" s="92"/>
      <c r="M25" s="92"/>
      <c r="N25" s="92"/>
      <c r="O25" s="92"/>
      <c r="P25" s="92"/>
      <c r="Q25" s="92"/>
      <c r="R25" s="92"/>
      <c r="S25" s="92"/>
      <c r="T25" s="92"/>
      <c r="U25" s="92"/>
      <c r="V25" s="92"/>
      <c r="W25" s="92"/>
      <c r="X25" s="92"/>
      <c r="Y25" s="73"/>
    </row>
    <row r="26" spans="1:25" ht="25.5" customHeight="1">
      <c r="A26" s="169">
        <v>210</v>
      </c>
      <c r="B26" s="197"/>
      <c r="C26" s="197"/>
      <c r="D26" s="198" t="s">
        <v>374</v>
      </c>
      <c r="E26" s="71">
        <f t="shared" si="2"/>
        <v>228.12</v>
      </c>
      <c r="F26" s="71">
        <f>+F27</f>
        <v>228.12</v>
      </c>
      <c r="G26" s="71">
        <f>+G27</f>
        <v>228.12</v>
      </c>
      <c r="H26" s="71"/>
      <c r="I26" s="71"/>
      <c r="J26" s="71"/>
      <c r="K26" s="71"/>
      <c r="L26" s="92"/>
      <c r="M26" s="92"/>
      <c r="N26" s="92"/>
      <c r="O26" s="92"/>
      <c r="P26" s="92"/>
      <c r="Q26" s="92"/>
      <c r="R26" s="92"/>
      <c r="S26" s="92"/>
      <c r="T26" s="92"/>
      <c r="U26" s="92"/>
      <c r="V26" s="92"/>
      <c r="W26" s="92"/>
      <c r="X26" s="92"/>
      <c r="Y26" s="73"/>
    </row>
    <row r="27" spans="1:25" ht="25.5" customHeight="1">
      <c r="A27" s="169">
        <v>210</v>
      </c>
      <c r="B27" s="197" t="s">
        <v>373</v>
      </c>
      <c r="C27" s="197"/>
      <c r="D27" s="198" t="s">
        <v>375</v>
      </c>
      <c r="E27" s="71">
        <f t="shared" si="2"/>
        <v>228.12</v>
      </c>
      <c r="F27" s="71">
        <f>+F28</f>
        <v>228.12</v>
      </c>
      <c r="G27" s="71">
        <f>+G28</f>
        <v>228.12</v>
      </c>
      <c r="H27" s="92"/>
      <c r="I27" s="92"/>
      <c r="J27" s="92"/>
      <c r="K27" s="174"/>
      <c r="L27" s="92"/>
      <c r="M27" s="92"/>
      <c r="N27" s="92"/>
      <c r="O27" s="92"/>
      <c r="P27" s="92"/>
      <c r="Q27" s="92"/>
      <c r="R27" s="92"/>
      <c r="S27" s="92"/>
      <c r="T27" s="92"/>
      <c r="U27" s="92"/>
      <c r="V27" s="92"/>
      <c r="W27" s="92"/>
      <c r="X27" s="92"/>
      <c r="Y27" s="73"/>
    </row>
    <row r="28" spans="1:25" ht="25.5" customHeight="1">
      <c r="A28" s="169">
        <v>210</v>
      </c>
      <c r="B28" s="197" t="s">
        <v>373</v>
      </c>
      <c r="C28" s="197" t="s">
        <v>372</v>
      </c>
      <c r="D28" s="198" t="s">
        <v>376</v>
      </c>
      <c r="E28" s="71">
        <f t="shared" si="2"/>
        <v>228.12</v>
      </c>
      <c r="F28" s="71">
        <v>228.12</v>
      </c>
      <c r="G28" s="71">
        <v>228.12</v>
      </c>
      <c r="H28" s="71"/>
      <c r="I28" s="71"/>
      <c r="J28" s="71"/>
      <c r="K28" s="71"/>
      <c r="L28" s="92"/>
      <c r="M28" s="92"/>
      <c r="N28" s="92"/>
      <c r="O28" s="92"/>
      <c r="P28" s="92"/>
      <c r="Q28" s="92"/>
      <c r="R28" s="92"/>
      <c r="S28" s="92"/>
      <c r="T28" s="92"/>
      <c r="U28" s="92"/>
      <c r="V28" s="92"/>
      <c r="W28" s="92"/>
      <c r="X28" s="92"/>
      <c r="Y28" s="73"/>
    </row>
    <row r="29" spans="1:25" ht="25.5" customHeight="1">
      <c r="A29" s="169" t="s">
        <v>298</v>
      </c>
      <c r="B29" s="170"/>
      <c r="C29" s="169"/>
      <c r="D29" s="171" t="s">
        <v>299</v>
      </c>
      <c r="E29" s="71">
        <f t="shared" si="2"/>
        <v>3976.23</v>
      </c>
      <c r="F29" s="71">
        <f>F30</f>
        <v>3976.23</v>
      </c>
      <c r="G29" s="71">
        <f>G30</f>
        <v>3976.23</v>
      </c>
      <c r="H29" s="92"/>
      <c r="I29" s="92"/>
      <c r="J29" s="92"/>
      <c r="K29" s="92"/>
      <c r="L29" s="92"/>
      <c r="M29" s="92"/>
      <c r="N29" s="92"/>
      <c r="O29" s="92"/>
      <c r="P29" s="92"/>
      <c r="Q29" s="92"/>
      <c r="R29" s="92"/>
      <c r="S29" s="92"/>
      <c r="T29" s="92"/>
      <c r="U29" s="92"/>
      <c r="V29" s="92"/>
      <c r="W29" s="92"/>
      <c r="X29" s="92"/>
      <c r="Y29" s="73"/>
    </row>
    <row r="30" spans="1:25" ht="25.5" customHeight="1">
      <c r="A30" s="169" t="s">
        <v>298</v>
      </c>
      <c r="B30" s="170" t="s">
        <v>285</v>
      </c>
      <c r="C30" s="169"/>
      <c r="D30" s="171" t="s">
        <v>300</v>
      </c>
      <c r="E30" s="71">
        <f t="shared" si="2"/>
        <v>3976.23</v>
      </c>
      <c r="F30" s="71">
        <f>F31</f>
        <v>3976.23</v>
      </c>
      <c r="G30" s="71">
        <f>G31</f>
        <v>3976.23</v>
      </c>
      <c r="H30" s="71"/>
      <c r="I30" s="71"/>
      <c r="J30" s="71"/>
      <c r="K30" s="71"/>
      <c r="L30" s="72"/>
      <c r="M30" s="72"/>
      <c r="N30" s="72"/>
      <c r="O30" s="72"/>
      <c r="P30" s="72"/>
      <c r="Q30" s="72"/>
      <c r="R30" s="72"/>
      <c r="S30" s="72"/>
      <c r="T30" s="72"/>
      <c r="U30" s="72"/>
      <c r="V30" s="72"/>
      <c r="W30" s="72"/>
      <c r="X30" s="72"/>
      <c r="Y30" s="72"/>
    </row>
    <row r="31" spans="1:25" ht="25.5" customHeight="1">
      <c r="A31" s="169" t="s">
        <v>298</v>
      </c>
      <c r="B31" s="170" t="s">
        <v>285</v>
      </c>
      <c r="C31" s="169" t="s">
        <v>282</v>
      </c>
      <c r="D31" s="171" t="s">
        <v>301</v>
      </c>
      <c r="E31" s="71">
        <f t="shared" si="2"/>
        <v>3976.23</v>
      </c>
      <c r="F31" s="172">
        <v>3976.23</v>
      </c>
      <c r="G31" s="172">
        <v>3976.23</v>
      </c>
      <c r="H31" s="71"/>
      <c r="I31" s="71"/>
      <c r="J31" s="71"/>
      <c r="K31" s="71"/>
      <c r="L31" s="115"/>
      <c r="M31" s="115"/>
      <c r="N31" s="115"/>
      <c r="O31" s="115"/>
      <c r="P31" s="115"/>
      <c r="Q31" s="115"/>
      <c r="R31" s="115"/>
      <c r="S31" s="115"/>
      <c r="T31" s="115"/>
      <c r="U31" s="72"/>
      <c r="V31" s="72"/>
      <c r="W31" s="72"/>
      <c r="X31" s="72"/>
      <c r="Y31" s="72"/>
    </row>
    <row r="32" spans="1:17" ht="25.5" customHeight="1">
      <c r="A32" s="206" t="s">
        <v>131</v>
      </c>
      <c r="B32" s="206"/>
      <c r="C32" s="206"/>
      <c r="D32" s="206"/>
      <c r="E32" s="206"/>
      <c r="F32" s="206"/>
      <c r="G32" s="206"/>
      <c r="H32" s="206"/>
      <c r="I32" s="206"/>
      <c r="J32" s="206"/>
      <c r="K32" s="206"/>
      <c r="L32" s="206"/>
      <c r="M32" s="206"/>
      <c r="N32" s="206"/>
      <c r="O32" s="206"/>
      <c r="P32" s="206"/>
      <c r="Q32" s="57"/>
    </row>
    <row r="33" spans="5:11" ht="25.5" customHeight="1">
      <c r="E33" s="57"/>
      <c r="F33" s="57"/>
      <c r="G33" s="57"/>
      <c r="K33" s="57"/>
    </row>
    <row r="34" spans="5:7" ht="25.5" customHeight="1">
      <c r="E34" s="57"/>
      <c r="F34" s="57"/>
      <c r="G34" s="57"/>
    </row>
    <row r="35" spans="6:7" ht="25.5" customHeight="1">
      <c r="F35" s="57"/>
      <c r="G35" s="57"/>
    </row>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sheetData>
  <sheetProtection/>
  <mergeCells count="29">
    <mergeCell ref="W4:W6"/>
    <mergeCell ref="X4:X6"/>
    <mergeCell ref="Y4:Y6"/>
    <mergeCell ref="Q5:Q6"/>
    <mergeCell ref="R5:R6"/>
    <mergeCell ref="S5:S6"/>
    <mergeCell ref="T5:T6"/>
    <mergeCell ref="U4:U6"/>
    <mergeCell ref="V4:V6"/>
    <mergeCell ref="A32:P32"/>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horizontalCentered="1"/>
  <pageMargins left="0.75" right="0.75" top="1" bottom="1" header="0.5" footer="0.5"/>
  <pageSetup fitToHeight="1" fitToWidth="1" horizontalDpi="600" verticalDpi="600" orientation="landscape" scale="47" r:id="rId1"/>
</worksheet>
</file>

<file path=xl/worksheets/sheet7.xml><?xml version="1.0" encoding="utf-8"?>
<worksheet xmlns="http://schemas.openxmlformats.org/spreadsheetml/2006/main" xmlns:r="http://schemas.openxmlformats.org/officeDocument/2006/relationships">
  <sheetPr>
    <pageSetUpPr fitToPage="1"/>
  </sheetPr>
  <dimension ref="A1:Y36"/>
  <sheetViews>
    <sheetView zoomScalePageLayoutView="0" workbookViewId="0" topLeftCell="A1">
      <selection activeCell="N19" sqref="N19"/>
    </sheetView>
  </sheetViews>
  <sheetFormatPr defaultColWidth="9.16015625" defaultRowHeight="11.25"/>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4" t="s">
        <v>132</v>
      </c>
    </row>
    <row r="2" spans="1:21" ht="45.75" customHeight="1">
      <c r="A2" s="237" t="s">
        <v>133</v>
      </c>
      <c r="B2" s="237"/>
      <c r="C2" s="237"/>
      <c r="D2" s="237"/>
      <c r="E2" s="237"/>
      <c r="F2" s="237"/>
      <c r="G2" s="237"/>
      <c r="H2" s="237"/>
      <c r="I2" s="237"/>
      <c r="J2" s="237"/>
      <c r="K2" s="237"/>
      <c r="L2" s="237"/>
      <c r="M2" s="237"/>
      <c r="N2" s="237"/>
      <c r="O2" s="237"/>
      <c r="P2" s="237"/>
      <c r="Q2" s="237"/>
      <c r="R2" s="237"/>
      <c r="S2" s="237"/>
      <c r="T2" s="237"/>
      <c r="U2" s="237"/>
    </row>
    <row r="3" spans="1:21" ht="16.5" customHeight="1">
      <c r="A3" s="231" t="s">
        <v>302</v>
      </c>
      <c r="B3" s="225"/>
      <c r="C3" s="225"/>
      <c r="U3" s="93" t="s">
        <v>98</v>
      </c>
    </row>
    <row r="4" spans="1:21" ht="20.25" customHeight="1">
      <c r="A4" s="212" t="s">
        <v>99</v>
      </c>
      <c r="B4" s="212"/>
      <c r="C4" s="212"/>
      <c r="D4" s="213"/>
      <c r="E4" s="221" t="s">
        <v>72</v>
      </c>
      <c r="F4" s="212" t="s">
        <v>134</v>
      </c>
      <c r="G4" s="212"/>
      <c r="H4" s="212"/>
      <c r="I4" s="212"/>
      <c r="J4" s="212"/>
      <c r="K4" s="212"/>
      <c r="L4" s="238" t="s">
        <v>135</v>
      </c>
      <c r="M4" s="215"/>
      <c r="N4" s="215"/>
      <c r="O4" s="215"/>
      <c r="P4" s="215"/>
      <c r="Q4" s="215"/>
      <c r="R4" s="219" t="s">
        <v>136</v>
      </c>
      <c r="S4" s="233" t="s">
        <v>137</v>
      </c>
      <c r="T4" s="219"/>
      <c r="U4" s="219"/>
    </row>
    <row r="5" spans="1:21" ht="25.5" customHeight="1">
      <c r="A5" s="212" t="s">
        <v>90</v>
      </c>
      <c r="B5" s="212"/>
      <c r="C5" s="221"/>
      <c r="D5" s="221" t="s">
        <v>91</v>
      </c>
      <c r="E5" s="221"/>
      <c r="F5" s="236" t="s">
        <v>107</v>
      </c>
      <c r="G5" s="218" t="s">
        <v>138</v>
      </c>
      <c r="H5" s="218" t="s">
        <v>139</v>
      </c>
      <c r="I5" s="217" t="s">
        <v>140</v>
      </c>
      <c r="J5" s="219" t="s">
        <v>141</v>
      </c>
      <c r="K5" s="219" t="s">
        <v>142</v>
      </c>
      <c r="L5" s="234" t="s">
        <v>107</v>
      </c>
      <c r="M5" s="217" t="s">
        <v>143</v>
      </c>
      <c r="N5" s="217" t="s">
        <v>144</v>
      </c>
      <c r="O5" s="217" t="s">
        <v>145</v>
      </c>
      <c r="P5" s="217" t="s">
        <v>146</v>
      </c>
      <c r="Q5" s="217" t="s">
        <v>147</v>
      </c>
      <c r="R5" s="219"/>
      <c r="S5" s="232" t="s">
        <v>107</v>
      </c>
      <c r="T5" s="218" t="s">
        <v>148</v>
      </c>
      <c r="U5" s="218" t="s">
        <v>149</v>
      </c>
    </row>
    <row r="6" spans="1:25" ht="25.5" customHeight="1">
      <c r="A6" s="85" t="s">
        <v>92</v>
      </c>
      <c r="B6" s="85" t="s">
        <v>93</v>
      </c>
      <c r="C6" s="86" t="s">
        <v>94</v>
      </c>
      <c r="D6" s="213"/>
      <c r="E6" s="213"/>
      <c r="F6" s="222"/>
      <c r="G6" s="220"/>
      <c r="H6" s="220"/>
      <c r="I6" s="216"/>
      <c r="J6" s="219"/>
      <c r="K6" s="220"/>
      <c r="L6" s="235"/>
      <c r="M6" s="216"/>
      <c r="N6" s="216"/>
      <c r="O6" s="216"/>
      <c r="P6" s="216"/>
      <c r="Q6" s="216"/>
      <c r="R6" s="219"/>
      <c r="S6" s="233"/>
      <c r="T6" s="219"/>
      <c r="U6" s="219"/>
      <c r="V6" s="57"/>
      <c r="W6" s="57"/>
      <c r="X6" s="57"/>
      <c r="Y6" s="57"/>
    </row>
    <row r="7" spans="1:25" ht="25.5" customHeight="1">
      <c r="A7" s="85"/>
      <c r="B7" s="85"/>
      <c r="C7" s="86"/>
      <c r="D7" s="281" t="s">
        <v>377</v>
      </c>
      <c r="E7" s="71">
        <f>+E8+E23+E26+E29</f>
        <v>59851.99000000001</v>
      </c>
      <c r="F7" s="71">
        <f>SUM(G7:K7)</f>
        <v>42668.22</v>
      </c>
      <c r="G7" s="71">
        <f aca="true" t="shared" si="0" ref="F7:U7">+G8+G23+G26+G29</f>
        <v>23694.120000000003</v>
      </c>
      <c r="H7" s="71">
        <f t="shared" si="0"/>
        <v>9250.679999999998</v>
      </c>
      <c r="I7" s="71">
        <f t="shared" si="0"/>
        <v>3058.38</v>
      </c>
      <c r="J7" s="71">
        <f t="shared" si="0"/>
        <v>0</v>
      </c>
      <c r="K7" s="71">
        <f t="shared" si="0"/>
        <v>6665.04</v>
      </c>
      <c r="L7" s="71">
        <f>SUM(M7:Q7)</f>
        <v>13190.640000000001</v>
      </c>
      <c r="M7" s="71">
        <f t="shared" si="0"/>
        <v>6487.530000000001</v>
      </c>
      <c r="N7" s="71">
        <f t="shared" si="0"/>
        <v>3243.76</v>
      </c>
      <c r="O7" s="71">
        <f t="shared" si="0"/>
        <v>3074.98</v>
      </c>
      <c r="P7" s="71">
        <f t="shared" si="0"/>
        <v>0</v>
      </c>
      <c r="Q7" s="71">
        <f t="shared" si="0"/>
        <v>384.37</v>
      </c>
      <c r="R7" s="71">
        <f t="shared" si="0"/>
        <v>3993.13</v>
      </c>
      <c r="S7" s="71">
        <f t="shared" si="0"/>
        <v>0</v>
      </c>
      <c r="T7" s="71">
        <f t="shared" si="0"/>
        <v>0</v>
      </c>
      <c r="U7" s="71">
        <f t="shared" si="0"/>
        <v>0</v>
      </c>
      <c r="V7" s="57"/>
      <c r="W7" s="57"/>
      <c r="X7" s="57"/>
      <c r="Y7" s="57"/>
    </row>
    <row r="8" spans="1:25" ht="25.5" customHeight="1">
      <c r="A8" s="169" t="s">
        <v>280</v>
      </c>
      <c r="B8" s="170">
        <v>0</v>
      </c>
      <c r="C8" s="169"/>
      <c r="D8" s="171" t="s">
        <v>281</v>
      </c>
      <c r="E8" s="71">
        <f>+E9+E12+E16+E19+E21</f>
        <v>54922.810000000005</v>
      </c>
      <c r="F8" s="71">
        <f>SUM(G8:K8)</f>
        <v>42668.22</v>
      </c>
      <c r="G8" s="71">
        <f aca="true" t="shared" si="1" ref="F8:U8">+G9+G12+G16+G19+G21</f>
        <v>23694.120000000003</v>
      </c>
      <c r="H8" s="71">
        <f t="shared" si="1"/>
        <v>9250.679999999998</v>
      </c>
      <c r="I8" s="71">
        <f t="shared" si="1"/>
        <v>3058.38</v>
      </c>
      <c r="J8" s="71">
        <f t="shared" si="1"/>
        <v>0</v>
      </c>
      <c r="K8" s="71">
        <f t="shared" si="1"/>
        <v>6665.04</v>
      </c>
      <c r="L8" s="71">
        <f aca="true" t="shared" si="2" ref="L8:L28">SUM(M8:Q8)</f>
        <v>12237.690000000002</v>
      </c>
      <c r="M8" s="71">
        <f t="shared" si="1"/>
        <v>6004.31</v>
      </c>
      <c r="N8" s="71">
        <f t="shared" si="1"/>
        <v>3002.15</v>
      </c>
      <c r="O8" s="71">
        <f t="shared" si="1"/>
        <v>2846.86</v>
      </c>
      <c r="P8" s="71">
        <f t="shared" si="1"/>
        <v>0</v>
      </c>
      <c r="Q8" s="71">
        <f t="shared" si="1"/>
        <v>384.37</v>
      </c>
      <c r="R8" s="71">
        <f t="shared" si="1"/>
        <v>16.9</v>
      </c>
      <c r="S8" s="71">
        <f t="shared" si="1"/>
        <v>0</v>
      </c>
      <c r="T8" s="71">
        <f t="shared" si="1"/>
        <v>0</v>
      </c>
      <c r="U8" s="71">
        <f t="shared" si="1"/>
        <v>0</v>
      </c>
      <c r="V8" s="57"/>
      <c r="W8" s="57"/>
      <c r="X8" s="57"/>
      <c r="Y8" s="57"/>
    </row>
    <row r="9" spans="1:25" ht="25.5" customHeight="1">
      <c r="A9" s="169" t="s">
        <v>280</v>
      </c>
      <c r="B9" s="170" t="s">
        <v>282</v>
      </c>
      <c r="C9" s="169"/>
      <c r="D9" s="171" t="s">
        <v>283</v>
      </c>
      <c r="E9" s="71">
        <f>E10+E11</f>
        <v>1357.43</v>
      </c>
      <c r="F9" s="71">
        <f aca="true" t="shared" si="3" ref="F9:F31">SUM(G9:K9)</f>
        <v>1357.43</v>
      </c>
      <c r="G9" s="71">
        <f>G10+G11</f>
        <v>1357.43</v>
      </c>
      <c r="H9" s="73"/>
      <c r="I9" s="92"/>
      <c r="J9" s="72"/>
      <c r="K9" s="73"/>
      <c r="L9" s="71">
        <f t="shared" si="2"/>
        <v>0</v>
      </c>
      <c r="M9" s="92"/>
      <c r="N9" s="92"/>
      <c r="O9" s="92"/>
      <c r="P9" s="92"/>
      <c r="Q9" s="92"/>
      <c r="R9" s="72"/>
      <c r="S9" s="199"/>
      <c r="T9" s="72"/>
      <c r="U9" s="72"/>
      <c r="V9" s="57"/>
      <c r="W9" s="57"/>
      <c r="X9" s="57"/>
      <c r="Y9" s="57"/>
    </row>
    <row r="10" spans="1:25" ht="25.5" customHeight="1">
      <c r="A10" s="169" t="s">
        <v>280</v>
      </c>
      <c r="B10" s="170" t="s">
        <v>282</v>
      </c>
      <c r="C10" s="169" t="s">
        <v>282</v>
      </c>
      <c r="D10" s="171" t="s">
        <v>284</v>
      </c>
      <c r="E10" s="71">
        <v>1357.43</v>
      </c>
      <c r="F10" s="71">
        <f t="shared" si="3"/>
        <v>1357.43</v>
      </c>
      <c r="G10" s="71">
        <v>1357.43</v>
      </c>
      <c r="H10" s="73"/>
      <c r="I10" s="92"/>
      <c r="J10" s="72"/>
      <c r="K10" s="73"/>
      <c r="L10" s="71">
        <f t="shared" si="2"/>
        <v>0</v>
      </c>
      <c r="M10" s="92"/>
      <c r="N10" s="92"/>
      <c r="O10" s="92"/>
      <c r="P10" s="92"/>
      <c r="Q10" s="92"/>
      <c r="R10" s="72"/>
      <c r="S10" s="199"/>
      <c r="T10" s="72"/>
      <c r="U10" s="72"/>
      <c r="V10" s="57"/>
      <c r="W10" s="57"/>
      <c r="X10" s="57"/>
      <c r="Y10" s="57"/>
    </row>
    <row r="11" spans="1:25" ht="25.5" customHeight="1" hidden="1">
      <c r="A11" s="169" t="s">
        <v>280</v>
      </c>
      <c r="B11" s="170" t="s">
        <v>282</v>
      </c>
      <c r="C11" s="169" t="s">
        <v>285</v>
      </c>
      <c r="D11" s="171" t="s">
        <v>286</v>
      </c>
      <c r="E11" s="71"/>
      <c r="F11" s="71">
        <f t="shared" si="3"/>
        <v>0</v>
      </c>
      <c r="G11" s="71"/>
      <c r="H11" s="73"/>
      <c r="I11" s="92"/>
      <c r="J11" s="72"/>
      <c r="K11" s="73"/>
      <c r="L11" s="71">
        <f t="shared" si="2"/>
        <v>0</v>
      </c>
      <c r="M11" s="92"/>
      <c r="N11" s="92"/>
      <c r="O11" s="92"/>
      <c r="P11" s="92"/>
      <c r="Q11" s="92"/>
      <c r="R11" s="72"/>
      <c r="S11" s="199"/>
      <c r="T11" s="72"/>
      <c r="U11" s="72"/>
      <c r="V11" s="57"/>
      <c r="W11" s="57"/>
      <c r="X11" s="57"/>
      <c r="Y11" s="57"/>
    </row>
    <row r="12" spans="1:25" ht="25.5" customHeight="1">
      <c r="A12" s="169" t="s">
        <v>280</v>
      </c>
      <c r="B12" s="170" t="s">
        <v>285</v>
      </c>
      <c r="C12" s="169"/>
      <c r="D12" s="171" t="s">
        <v>287</v>
      </c>
      <c r="E12" s="71">
        <f>+E13+E14+E15</f>
        <v>53526.28</v>
      </c>
      <c r="F12" s="71">
        <f t="shared" si="3"/>
        <v>41310.79</v>
      </c>
      <c r="G12" s="71">
        <f aca="true" t="shared" si="4" ref="F12:U12">+G13+G14+G15</f>
        <v>22336.690000000002</v>
      </c>
      <c r="H12" s="71">
        <f t="shared" si="4"/>
        <v>9250.679999999998</v>
      </c>
      <c r="I12" s="71">
        <f t="shared" si="4"/>
        <v>3058.38</v>
      </c>
      <c r="J12" s="71">
        <f t="shared" si="4"/>
        <v>0</v>
      </c>
      <c r="K12" s="71">
        <f t="shared" si="4"/>
        <v>6665.04</v>
      </c>
      <c r="L12" s="71">
        <f t="shared" si="2"/>
        <v>12198.590000000002</v>
      </c>
      <c r="M12" s="71">
        <f t="shared" si="4"/>
        <v>6004.31</v>
      </c>
      <c r="N12" s="71">
        <f t="shared" si="4"/>
        <v>3002.15</v>
      </c>
      <c r="O12" s="71">
        <f t="shared" si="4"/>
        <v>2846.86</v>
      </c>
      <c r="P12" s="71">
        <f t="shared" si="4"/>
        <v>0</v>
      </c>
      <c r="Q12" s="71">
        <f t="shared" si="4"/>
        <v>345.27</v>
      </c>
      <c r="R12" s="71">
        <f t="shared" si="4"/>
        <v>16.9</v>
      </c>
      <c r="S12" s="71">
        <f t="shared" si="4"/>
        <v>0</v>
      </c>
      <c r="T12" s="71">
        <f t="shared" si="4"/>
        <v>0</v>
      </c>
      <c r="U12" s="71">
        <f t="shared" si="4"/>
        <v>0</v>
      </c>
      <c r="V12" s="57"/>
      <c r="W12" s="57"/>
      <c r="X12" s="57"/>
      <c r="Y12" s="57"/>
    </row>
    <row r="13" spans="1:25" ht="25.5" customHeight="1">
      <c r="A13" s="169" t="s">
        <v>280</v>
      </c>
      <c r="B13" s="170" t="s">
        <v>285</v>
      </c>
      <c r="C13" s="169" t="s">
        <v>282</v>
      </c>
      <c r="D13" s="171" t="s">
        <v>288</v>
      </c>
      <c r="E13" s="71">
        <v>2.45</v>
      </c>
      <c r="F13" s="71">
        <f t="shared" si="3"/>
        <v>0</v>
      </c>
      <c r="G13" s="71"/>
      <c r="H13" s="73"/>
      <c r="I13" s="92"/>
      <c r="J13" s="72"/>
      <c r="K13" s="73"/>
      <c r="L13" s="71">
        <f t="shared" si="2"/>
        <v>2.45</v>
      </c>
      <c r="M13" s="92"/>
      <c r="N13" s="92"/>
      <c r="O13" s="92"/>
      <c r="P13" s="92"/>
      <c r="Q13" s="71">
        <v>2.45</v>
      </c>
      <c r="R13" s="72"/>
      <c r="S13" s="199"/>
      <c r="T13" s="72"/>
      <c r="U13" s="72"/>
      <c r="V13" s="57"/>
      <c r="W13" s="57"/>
      <c r="X13" s="57"/>
      <c r="Y13" s="57"/>
    </row>
    <row r="14" spans="1:25" ht="25.5" customHeight="1">
      <c r="A14" s="169" t="s">
        <v>280</v>
      </c>
      <c r="B14" s="170" t="s">
        <v>285</v>
      </c>
      <c r="C14" s="169" t="s">
        <v>285</v>
      </c>
      <c r="D14" s="171" t="s">
        <v>289</v>
      </c>
      <c r="E14" s="172">
        <f>53548.47-100.89</f>
        <v>53447.58</v>
      </c>
      <c r="F14" s="71">
        <f t="shared" si="3"/>
        <v>41310.79</v>
      </c>
      <c r="G14" s="172">
        <f>53447.58-18974.1-L14-R14</f>
        <v>22336.690000000002</v>
      </c>
      <c r="H14" s="73">
        <f>723.72+8526.96</f>
        <v>9250.679999999998</v>
      </c>
      <c r="I14" s="92">
        <f>2956.33+102.05</f>
        <v>3058.38</v>
      </c>
      <c r="J14" s="72"/>
      <c r="K14" s="73">
        <f>3654.41+96.27+7.78+109.69+2796.89</f>
        <v>6665.04</v>
      </c>
      <c r="L14" s="71">
        <f t="shared" si="2"/>
        <v>12119.890000000001</v>
      </c>
      <c r="M14" s="92">
        <v>6004.31</v>
      </c>
      <c r="N14" s="92">
        <v>3002.15</v>
      </c>
      <c r="O14" s="92">
        <v>2846.86</v>
      </c>
      <c r="P14" s="92"/>
      <c r="Q14" s="92">
        <f>355.86+28.51-117.8</f>
        <v>266.57</v>
      </c>
      <c r="R14" s="72">
        <v>16.9</v>
      </c>
      <c r="S14" s="199"/>
      <c r="T14" s="72"/>
      <c r="U14" s="72"/>
      <c r="V14" s="57"/>
      <c r="W14" s="57"/>
      <c r="X14" s="57"/>
      <c r="Y14" s="57"/>
    </row>
    <row r="15" spans="1:25" ht="25.5" customHeight="1">
      <c r="A15" s="169" t="s">
        <v>280</v>
      </c>
      <c r="B15" s="170" t="s">
        <v>285</v>
      </c>
      <c r="C15" s="169" t="s">
        <v>290</v>
      </c>
      <c r="D15" s="171" t="s">
        <v>291</v>
      </c>
      <c r="E15" s="172">
        <v>76.25</v>
      </c>
      <c r="F15" s="71">
        <f t="shared" si="3"/>
        <v>0</v>
      </c>
      <c r="G15" s="172"/>
      <c r="H15" s="73"/>
      <c r="I15" s="92"/>
      <c r="J15" s="72"/>
      <c r="K15" s="73"/>
      <c r="L15" s="71">
        <f t="shared" si="2"/>
        <v>76.25</v>
      </c>
      <c r="M15" s="92"/>
      <c r="N15" s="92"/>
      <c r="O15" s="92"/>
      <c r="P15" s="92"/>
      <c r="Q15" s="172">
        <v>76.25</v>
      </c>
      <c r="R15" s="72"/>
      <c r="S15" s="199"/>
      <c r="T15" s="72"/>
      <c r="U15" s="72"/>
      <c r="V15" s="57"/>
      <c r="W15" s="57"/>
      <c r="X15" s="57"/>
      <c r="Y15" s="57"/>
    </row>
    <row r="16" spans="1:25" ht="25.5" customHeight="1">
      <c r="A16" s="169" t="s">
        <v>280</v>
      </c>
      <c r="B16" s="170" t="s">
        <v>292</v>
      </c>
      <c r="C16" s="169"/>
      <c r="D16" s="171" t="s">
        <v>293</v>
      </c>
      <c r="E16" s="71">
        <f>+E17+E18</f>
        <v>13.8</v>
      </c>
      <c r="F16" s="71">
        <f t="shared" si="3"/>
        <v>0</v>
      </c>
      <c r="G16" s="71"/>
      <c r="H16" s="73"/>
      <c r="I16" s="92"/>
      <c r="J16" s="72"/>
      <c r="K16" s="73"/>
      <c r="L16" s="71">
        <f t="shared" si="2"/>
        <v>13.8</v>
      </c>
      <c r="M16" s="92"/>
      <c r="N16" s="92"/>
      <c r="O16" s="92"/>
      <c r="P16" s="92"/>
      <c r="Q16" s="71">
        <f>+Q17+Q18</f>
        <v>13.8</v>
      </c>
      <c r="R16" s="72"/>
      <c r="S16" s="199"/>
      <c r="T16" s="72"/>
      <c r="U16" s="72"/>
      <c r="V16" s="57"/>
      <c r="W16" s="57"/>
      <c r="X16" s="57"/>
      <c r="Y16" s="57"/>
    </row>
    <row r="17" spans="1:25" ht="25.5" customHeight="1">
      <c r="A17" s="169" t="s">
        <v>280</v>
      </c>
      <c r="B17" s="170" t="s">
        <v>292</v>
      </c>
      <c r="C17" s="169" t="s">
        <v>285</v>
      </c>
      <c r="D17" s="171" t="s">
        <v>294</v>
      </c>
      <c r="E17" s="172">
        <v>13.8</v>
      </c>
      <c r="F17" s="71">
        <f t="shared" si="3"/>
        <v>0</v>
      </c>
      <c r="G17" s="172"/>
      <c r="H17" s="73"/>
      <c r="I17" s="92"/>
      <c r="J17" s="72"/>
      <c r="K17" s="73"/>
      <c r="L17" s="71">
        <f t="shared" si="2"/>
        <v>13.8</v>
      </c>
      <c r="M17" s="92"/>
      <c r="N17" s="92"/>
      <c r="O17" s="92"/>
      <c r="P17" s="92"/>
      <c r="Q17" s="172">
        <v>13.8</v>
      </c>
      <c r="R17" s="72"/>
      <c r="S17" s="199"/>
      <c r="T17" s="72"/>
      <c r="U17" s="72"/>
      <c r="V17" s="57"/>
      <c r="W17" s="57"/>
      <c r="X17" s="57"/>
      <c r="Y17" s="57"/>
    </row>
    <row r="18" spans="1:25" ht="25.5" customHeight="1" hidden="1">
      <c r="A18" s="169" t="s">
        <v>280</v>
      </c>
      <c r="B18" s="170" t="s">
        <v>292</v>
      </c>
      <c r="C18" s="169">
        <v>99</v>
      </c>
      <c r="D18" s="198" t="s">
        <v>368</v>
      </c>
      <c r="E18" s="172"/>
      <c r="F18" s="71">
        <f t="shared" si="3"/>
        <v>0</v>
      </c>
      <c r="G18" s="172"/>
      <c r="H18" s="73"/>
      <c r="I18" s="92"/>
      <c r="J18" s="72"/>
      <c r="K18" s="73"/>
      <c r="L18" s="71">
        <f t="shared" si="2"/>
        <v>0</v>
      </c>
      <c r="M18" s="92"/>
      <c r="N18" s="92"/>
      <c r="O18" s="92"/>
      <c r="P18" s="92"/>
      <c r="Q18" s="172"/>
      <c r="R18" s="72"/>
      <c r="S18" s="199"/>
      <c r="T18" s="72"/>
      <c r="U18" s="72"/>
      <c r="V18" s="57"/>
      <c r="W18" s="57"/>
      <c r="X18" s="57"/>
      <c r="Y18" s="57"/>
    </row>
    <row r="19" spans="1:21" s="113" customFormat="1" ht="25.5" customHeight="1">
      <c r="A19" s="169">
        <v>205</v>
      </c>
      <c r="B19" s="197" t="s">
        <v>362</v>
      </c>
      <c r="C19" s="169"/>
      <c r="D19" s="198" t="s">
        <v>371</v>
      </c>
      <c r="E19" s="172">
        <f>+E20</f>
        <v>18.83</v>
      </c>
      <c r="F19" s="71">
        <f t="shared" si="3"/>
        <v>0</v>
      </c>
      <c r="G19" s="172"/>
      <c r="H19" s="179"/>
      <c r="I19" s="179"/>
      <c r="J19" s="179"/>
      <c r="K19" s="179"/>
      <c r="L19" s="71">
        <f t="shared" si="2"/>
        <v>18.83</v>
      </c>
      <c r="M19" s="179"/>
      <c r="N19" s="179"/>
      <c r="O19" s="179"/>
      <c r="P19" s="179"/>
      <c r="Q19" s="172">
        <f>+Q20</f>
        <v>18.83</v>
      </c>
      <c r="R19" s="179"/>
      <c r="S19" s="115"/>
      <c r="T19" s="115"/>
      <c r="U19" s="115"/>
    </row>
    <row r="20" spans="1:21" s="113" customFormat="1" ht="25.5" customHeight="1">
      <c r="A20" s="169">
        <v>205</v>
      </c>
      <c r="B20" s="197" t="s">
        <v>362</v>
      </c>
      <c r="C20" s="169">
        <v>1</v>
      </c>
      <c r="D20" s="198" t="s">
        <v>370</v>
      </c>
      <c r="E20" s="172">
        <v>18.83</v>
      </c>
      <c r="F20" s="71">
        <f t="shared" si="3"/>
        <v>0</v>
      </c>
      <c r="G20" s="172"/>
      <c r="H20" s="115"/>
      <c r="I20" s="115"/>
      <c r="J20" s="115"/>
      <c r="K20" s="115"/>
      <c r="L20" s="71">
        <f t="shared" si="2"/>
        <v>18.83</v>
      </c>
      <c r="M20" s="115"/>
      <c r="N20" s="115"/>
      <c r="O20" s="115"/>
      <c r="P20" s="115"/>
      <c r="Q20" s="172">
        <v>18.83</v>
      </c>
      <c r="R20" s="115"/>
      <c r="S20" s="116"/>
      <c r="T20" s="115"/>
      <c r="U20" s="115"/>
    </row>
    <row r="21" spans="1:21" s="113" customFormat="1" ht="25.5" customHeight="1">
      <c r="A21" s="169" t="s">
        <v>280</v>
      </c>
      <c r="B21" s="170" t="s">
        <v>295</v>
      </c>
      <c r="C21" s="169"/>
      <c r="D21" s="171" t="s">
        <v>296</v>
      </c>
      <c r="E21" s="71">
        <f>E22</f>
        <v>6.47</v>
      </c>
      <c r="F21" s="71">
        <f t="shared" si="3"/>
        <v>0</v>
      </c>
      <c r="G21" s="71"/>
      <c r="H21" s="115"/>
      <c r="I21" s="115"/>
      <c r="J21" s="114"/>
      <c r="K21" s="115"/>
      <c r="L21" s="71">
        <f t="shared" si="2"/>
        <v>6.47</v>
      </c>
      <c r="M21" s="115"/>
      <c r="N21" s="115"/>
      <c r="O21" s="115"/>
      <c r="P21" s="115"/>
      <c r="Q21" s="71">
        <f>Q22</f>
        <v>6.47</v>
      </c>
      <c r="R21" s="115"/>
      <c r="S21" s="116"/>
      <c r="T21" s="115"/>
      <c r="U21" s="115"/>
    </row>
    <row r="22" spans="1:21" s="113" customFormat="1" ht="25.5" customHeight="1">
      <c r="A22" s="169" t="s">
        <v>280</v>
      </c>
      <c r="B22" s="170" t="s">
        <v>295</v>
      </c>
      <c r="C22" s="169" t="s">
        <v>282</v>
      </c>
      <c r="D22" s="171" t="s">
        <v>297</v>
      </c>
      <c r="E22" s="71">
        <v>6.47</v>
      </c>
      <c r="F22" s="71">
        <f t="shared" si="3"/>
        <v>0</v>
      </c>
      <c r="G22" s="71"/>
      <c r="H22" s="115"/>
      <c r="I22" s="115"/>
      <c r="J22" s="114"/>
      <c r="K22" s="115"/>
      <c r="L22" s="71">
        <f t="shared" si="2"/>
        <v>6.47</v>
      </c>
      <c r="M22" s="115"/>
      <c r="N22" s="115"/>
      <c r="O22" s="115"/>
      <c r="P22" s="115"/>
      <c r="Q22" s="71">
        <v>6.47</v>
      </c>
      <c r="R22" s="115"/>
      <c r="S22" s="116"/>
      <c r="T22" s="115"/>
      <c r="U22" s="115"/>
    </row>
    <row r="23" spans="1:21" s="113" customFormat="1" ht="25.5" customHeight="1">
      <c r="A23" s="169">
        <v>208</v>
      </c>
      <c r="B23" s="197" t="s">
        <v>362</v>
      </c>
      <c r="C23" s="169"/>
      <c r="D23" s="198" t="s">
        <v>367</v>
      </c>
      <c r="E23" s="71">
        <f>+E24+E25</f>
        <v>724.83</v>
      </c>
      <c r="F23" s="71">
        <f t="shared" si="3"/>
        <v>0</v>
      </c>
      <c r="G23" s="71"/>
      <c r="H23" s="115"/>
      <c r="I23" s="115"/>
      <c r="J23" s="115"/>
      <c r="K23" s="115"/>
      <c r="L23" s="71">
        <f t="shared" si="2"/>
        <v>724.83</v>
      </c>
      <c r="M23" s="115">
        <f>+M24+M25</f>
        <v>483.22</v>
      </c>
      <c r="N23" s="115">
        <f>+N24+N25</f>
        <v>241.61</v>
      </c>
      <c r="O23" s="115">
        <f>+O24+O25</f>
        <v>0</v>
      </c>
      <c r="P23" s="115">
        <f>+P24+P25</f>
        <v>0</v>
      </c>
      <c r="Q23" s="115">
        <f>+Q24+Q25</f>
        <v>0</v>
      </c>
      <c r="R23" s="115">
        <f>+R24+R25</f>
        <v>0</v>
      </c>
      <c r="S23" s="115"/>
      <c r="T23" s="115"/>
      <c r="U23" s="115"/>
    </row>
    <row r="24" spans="1:21" s="113" customFormat="1" ht="25.5" customHeight="1">
      <c r="A24" s="169">
        <v>208</v>
      </c>
      <c r="B24" s="197" t="s">
        <v>363</v>
      </c>
      <c r="C24" s="197" t="s">
        <v>363</v>
      </c>
      <c r="D24" s="198" t="s">
        <v>365</v>
      </c>
      <c r="E24" s="71">
        <v>483.22</v>
      </c>
      <c r="F24" s="71">
        <f t="shared" si="3"/>
        <v>0</v>
      </c>
      <c r="G24" s="71"/>
      <c r="H24" s="115"/>
      <c r="I24" s="115"/>
      <c r="J24" s="114"/>
      <c r="K24" s="115"/>
      <c r="L24" s="71">
        <f t="shared" si="2"/>
        <v>483.22</v>
      </c>
      <c r="M24" s="115">
        <v>483.22</v>
      </c>
      <c r="N24" s="115"/>
      <c r="O24" s="115"/>
      <c r="P24" s="115"/>
      <c r="Q24" s="115"/>
      <c r="R24" s="115"/>
      <c r="S24" s="116"/>
      <c r="T24" s="115"/>
      <c r="U24" s="115"/>
    </row>
    <row r="25" spans="1:21" s="113" customFormat="1" ht="25.5" customHeight="1">
      <c r="A25" s="169">
        <v>208</v>
      </c>
      <c r="B25" s="197" t="s">
        <v>362</v>
      </c>
      <c r="C25" s="197" t="s">
        <v>364</v>
      </c>
      <c r="D25" s="198" t="s">
        <v>366</v>
      </c>
      <c r="E25" s="71">
        <v>241.61</v>
      </c>
      <c r="F25" s="71">
        <f t="shared" si="3"/>
        <v>0</v>
      </c>
      <c r="G25" s="71"/>
      <c r="H25" s="115"/>
      <c r="I25" s="115"/>
      <c r="J25" s="114"/>
      <c r="K25" s="115"/>
      <c r="L25" s="71">
        <f t="shared" si="2"/>
        <v>241.61</v>
      </c>
      <c r="M25" s="115"/>
      <c r="N25" s="115">
        <v>241.61</v>
      </c>
      <c r="O25" s="115"/>
      <c r="P25" s="115"/>
      <c r="Q25" s="115"/>
      <c r="R25" s="115"/>
      <c r="S25" s="116"/>
      <c r="T25" s="115"/>
      <c r="U25" s="115"/>
    </row>
    <row r="26" spans="1:21" s="113" customFormat="1" ht="25.5" customHeight="1">
      <c r="A26" s="169">
        <v>210</v>
      </c>
      <c r="B26" s="197"/>
      <c r="C26" s="197"/>
      <c r="D26" s="198" t="s">
        <v>374</v>
      </c>
      <c r="E26" s="71">
        <f>+E27</f>
        <v>228.12</v>
      </c>
      <c r="F26" s="71">
        <f t="shared" si="3"/>
        <v>0</v>
      </c>
      <c r="G26" s="71"/>
      <c r="H26" s="115"/>
      <c r="I26" s="115"/>
      <c r="J26" s="114"/>
      <c r="K26" s="115"/>
      <c r="L26" s="71">
        <f t="shared" si="2"/>
        <v>228.12</v>
      </c>
      <c r="M26" s="115"/>
      <c r="N26" s="115"/>
      <c r="O26" s="115">
        <v>228.12</v>
      </c>
      <c r="P26" s="115"/>
      <c r="Q26" s="115"/>
      <c r="R26" s="115"/>
      <c r="S26" s="116"/>
      <c r="T26" s="115"/>
      <c r="U26" s="115"/>
    </row>
    <row r="27" spans="1:21" s="113" customFormat="1" ht="25.5" customHeight="1">
      <c r="A27" s="169">
        <v>210</v>
      </c>
      <c r="B27" s="197" t="s">
        <v>373</v>
      </c>
      <c r="C27" s="197"/>
      <c r="D27" s="198" t="s">
        <v>375</v>
      </c>
      <c r="E27" s="71">
        <f>+E28</f>
        <v>228.12</v>
      </c>
      <c r="F27" s="71">
        <f t="shared" si="3"/>
        <v>0</v>
      </c>
      <c r="G27" s="71"/>
      <c r="H27" s="115"/>
      <c r="I27" s="115"/>
      <c r="J27" s="114"/>
      <c r="K27" s="115"/>
      <c r="L27" s="71">
        <f t="shared" si="2"/>
        <v>228.12</v>
      </c>
      <c r="M27" s="115"/>
      <c r="N27" s="115"/>
      <c r="O27" s="115">
        <v>228.12</v>
      </c>
      <c r="P27" s="115"/>
      <c r="Q27" s="115"/>
      <c r="R27" s="115"/>
      <c r="S27" s="116"/>
      <c r="T27" s="115"/>
      <c r="U27" s="115"/>
    </row>
    <row r="28" spans="1:21" s="113" customFormat="1" ht="25.5" customHeight="1">
      <c r="A28" s="169">
        <v>210</v>
      </c>
      <c r="B28" s="197" t="s">
        <v>373</v>
      </c>
      <c r="C28" s="197" t="s">
        <v>372</v>
      </c>
      <c r="D28" s="198" t="s">
        <v>376</v>
      </c>
      <c r="E28" s="71">
        <v>228.12</v>
      </c>
      <c r="F28" s="71">
        <f t="shared" si="3"/>
        <v>0</v>
      </c>
      <c r="G28" s="71"/>
      <c r="H28" s="115"/>
      <c r="I28" s="115"/>
      <c r="J28" s="115"/>
      <c r="K28" s="115"/>
      <c r="L28" s="71">
        <f t="shared" si="2"/>
        <v>228.12</v>
      </c>
      <c r="M28" s="115"/>
      <c r="N28" s="115"/>
      <c r="O28" s="115">
        <v>228.12</v>
      </c>
      <c r="P28" s="115"/>
      <c r="Q28" s="115"/>
      <c r="R28" s="115"/>
      <c r="S28" s="115"/>
      <c r="T28" s="115"/>
      <c r="U28" s="115"/>
    </row>
    <row r="29" spans="1:21" s="113" customFormat="1" ht="25.5" customHeight="1">
      <c r="A29" s="169" t="s">
        <v>298</v>
      </c>
      <c r="B29" s="170"/>
      <c r="C29" s="169"/>
      <c r="D29" s="171" t="s">
        <v>299</v>
      </c>
      <c r="E29" s="71">
        <f>E30</f>
        <v>3976.23</v>
      </c>
      <c r="F29" s="71">
        <f t="shared" si="3"/>
        <v>0</v>
      </c>
      <c r="G29" s="71"/>
      <c r="H29" s="115"/>
      <c r="I29" s="115"/>
      <c r="J29" s="114"/>
      <c r="K29" s="115"/>
      <c r="L29" s="115"/>
      <c r="M29" s="115"/>
      <c r="N29" s="115"/>
      <c r="O29" s="115"/>
      <c r="P29" s="115"/>
      <c r="Q29" s="115"/>
      <c r="R29" s="71">
        <f>R30</f>
        <v>3976.23</v>
      </c>
      <c r="S29" s="116"/>
      <c r="T29" s="115"/>
      <c r="U29" s="115"/>
    </row>
    <row r="30" spans="1:21" s="113" customFormat="1" ht="25.5" customHeight="1">
      <c r="A30" s="169" t="s">
        <v>298</v>
      </c>
      <c r="B30" s="170" t="s">
        <v>285</v>
      </c>
      <c r="C30" s="169"/>
      <c r="D30" s="171" t="s">
        <v>300</v>
      </c>
      <c r="E30" s="71">
        <f>E31</f>
        <v>3976.23</v>
      </c>
      <c r="F30" s="71">
        <f t="shared" si="3"/>
        <v>0</v>
      </c>
      <c r="G30" s="71"/>
      <c r="H30" s="115"/>
      <c r="I30" s="115"/>
      <c r="J30" s="115"/>
      <c r="K30" s="115"/>
      <c r="L30" s="115"/>
      <c r="M30" s="115"/>
      <c r="N30" s="115"/>
      <c r="O30" s="115"/>
      <c r="P30" s="115"/>
      <c r="Q30" s="115"/>
      <c r="R30" s="71">
        <f>R31</f>
        <v>3976.23</v>
      </c>
      <c r="S30" s="115"/>
      <c r="T30" s="115"/>
      <c r="U30" s="115"/>
    </row>
    <row r="31" spans="1:21" s="113" customFormat="1" ht="25.5" customHeight="1">
      <c r="A31" s="169" t="s">
        <v>298</v>
      </c>
      <c r="B31" s="170" t="s">
        <v>285</v>
      </c>
      <c r="C31" s="169" t="s">
        <v>282</v>
      </c>
      <c r="D31" s="171" t="s">
        <v>301</v>
      </c>
      <c r="E31" s="172">
        <v>3976.23</v>
      </c>
      <c r="F31" s="71">
        <f t="shared" si="3"/>
        <v>0</v>
      </c>
      <c r="G31" s="172"/>
      <c r="H31" s="115"/>
      <c r="I31" s="115"/>
      <c r="J31" s="114"/>
      <c r="K31" s="115"/>
      <c r="L31" s="115"/>
      <c r="M31" s="115"/>
      <c r="N31" s="115"/>
      <c r="O31" s="115"/>
      <c r="P31" s="115"/>
      <c r="Q31" s="115"/>
      <c r="R31" s="172">
        <v>3976.23</v>
      </c>
      <c r="S31" s="116"/>
      <c r="T31" s="115"/>
      <c r="U31" s="115"/>
    </row>
    <row r="32" spans="1:24" ht="25.5" customHeight="1">
      <c r="A32" s="206" t="s">
        <v>150</v>
      </c>
      <c r="B32" s="206"/>
      <c r="C32" s="206"/>
      <c r="D32" s="206"/>
      <c r="E32" s="206"/>
      <c r="F32" s="206"/>
      <c r="G32" s="206"/>
      <c r="H32" s="206"/>
      <c r="I32" s="206"/>
      <c r="J32" s="206"/>
      <c r="K32" s="206"/>
      <c r="L32" s="206"/>
      <c r="M32" s="206"/>
      <c r="N32" s="206"/>
      <c r="O32" s="206"/>
      <c r="P32" s="206"/>
      <c r="Q32" s="206"/>
      <c r="R32" s="206"/>
      <c r="S32" s="206"/>
      <c r="T32" s="206"/>
      <c r="U32" s="57"/>
      <c r="V32" s="57"/>
      <c r="W32" s="57"/>
      <c r="X32" s="57"/>
    </row>
    <row r="33" spans="4:20" ht="25.5" customHeight="1">
      <c r="D33" s="57"/>
      <c r="E33" s="57"/>
      <c r="F33" s="57"/>
      <c r="T33" s="57"/>
    </row>
    <row r="34" ht="25.5" customHeight="1">
      <c r="T34" s="57"/>
    </row>
    <row r="35" spans="20:24" ht="25.5" customHeight="1">
      <c r="T35" s="57"/>
      <c r="U35" s="57"/>
      <c r="V35" s="57"/>
      <c r="W35" s="57"/>
      <c r="X35" s="57"/>
    </row>
    <row r="36" ht="25.5" customHeight="1">
      <c r="U36" s="57"/>
    </row>
    <row r="37" ht="25.5" customHeight="1"/>
    <row r="38" ht="25.5" customHeight="1"/>
    <row r="39" ht="25.5" customHeight="1"/>
    <row r="40" ht="25.5" customHeight="1" hidden="1"/>
    <row r="41" ht="25.5" customHeight="1" hidden="1"/>
    <row r="42" ht="25.5" customHeight="1" hidden="1"/>
    <row r="43" ht="25.5" customHeight="1" hidden="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sheetData>
  <sheetProtection/>
  <protectedRanges>
    <protectedRange sqref="A32:IV38 M19:IV28 A19:E31 G29:IV31 G19:K28" name="区域1"/>
  </protectedRanges>
  <mergeCells count="26">
    <mergeCell ref="A2:U2"/>
    <mergeCell ref="A3:C3"/>
    <mergeCell ref="A4:D4"/>
    <mergeCell ref="E4:E6"/>
    <mergeCell ref="F4:K4"/>
    <mergeCell ref="L4:Q4"/>
    <mergeCell ref="R4:R6"/>
    <mergeCell ref="S4:U4"/>
    <mergeCell ref="A5:C5"/>
    <mergeCell ref="D5:D6"/>
    <mergeCell ref="F5:F6"/>
    <mergeCell ref="G5:G6"/>
    <mergeCell ref="H5:H6"/>
    <mergeCell ref="I5:I6"/>
    <mergeCell ref="J5:J6"/>
    <mergeCell ref="K5:K6"/>
    <mergeCell ref="S5:S6"/>
    <mergeCell ref="T5:T6"/>
    <mergeCell ref="U5:U6"/>
    <mergeCell ref="A32:T32"/>
    <mergeCell ref="L5:L6"/>
    <mergeCell ref="M5:M6"/>
    <mergeCell ref="N5:N6"/>
    <mergeCell ref="O5:O6"/>
    <mergeCell ref="P5:P6"/>
    <mergeCell ref="Q5:Q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L13" sqref="L13"/>
    </sheetView>
  </sheetViews>
  <sheetFormatPr defaultColWidth="9.16015625" defaultRowHeight="12.75" customHeight="1"/>
  <cols>
    <col min="1" max="1" width="5.83203125" style="99" customWidth="1"/>
    <col min="2" max="2" width="6.16015625" style="99" customWidth="1"/>
    <col min="3" max="3" width="7" style="99" customWidth="1"/>
    <col min="4" max="4" width="15.5" style="99" customWidth="1"/>
    <col min="5" max="5" width="12.83203125" style="99" customWidth="1"/>
    <col min="6" max="34" width="10.83203125" style="99" customWidth="1"/>
    <col min="35" max="16384" width="9.16015625" style="99" customWidth="1"/>
  </cols>
  <sheetData>
    <row r="1" ht="25.5" customHeight="1">
      <c r="A1" s="34" t="s">
        <v>151</v>
      </c>
    </row>
    <row r="2" spans="1:32" ht="69.75" customHeight="1">
      <c r="A2" s="239" t="s">
        <v>152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21" ht="16.5" customHeight="1">
      <c r="A3" s="240" t="s">
        <v>307</v>
      </c>
      <c r="B3" s="241"/>
      <c r="C3" s="241"/>
      <c r="D3" s="241"/>
      <c r="E3" s="241"/>
      <c r="S3" s="110" t="s">
        <v>98</v>
      </c>
      <c r="U3" s="107"/>
    </row>
    <row r="4" spans="1:32" ht="20.25" customHeight="1">
      <c r="A4" s="212" t="s">
        <v>99</v>
      </c>
      <c r="B4" s="212"/>
      <c r="C4" s="212"/>
      <c r="D4" s="213"/>
      <c r="E4" s="215" t="s">
        <v>72</v>
      </c>
      <c r="F4" s="219" t="s">
        <v>153</v>
      </c>
      <c r="G4" s="219" t="s">
        <v>154</v>
      </c>
      <c r="H4" s="219" t="s">
        <v>155</v>
      </c>
      <c r="I4" s="219" t="s">
        <v>156</v>
      </c>
      <c r="J4" s="219" t="s">
        <v>157</v>
      </c>
      <c r="K4" s="219" t="s">
        <v>158</v>
      </c>
      <c r="L4" s="219" t="s">
        <v>159</v>
      </c>
      <c r="M4" s="219" t="s">
        <v>160</v>
      </c>
      <c r="N4" s="219" t="s">
        <v>161</v>
      </c>
      <c r="O4" s="219" t="s">
        <v>162</v>
      </c>
      <c r="P4" s="243" t="s">
        <v>163</v>
      </c>
      <c r="Q4" s="219" t="s">
        <v>164</v>
      </c>
      <c r="R4" s="219" t="s">
        <v>165</v>
      </c>
      <c r="S4" s="215" t="s">
        <v>166</v>
      </c>
      <c r="T4" s="219" t="s">
        <v>167</v>
      </c>
      <c r="U4" s="243" t="s">
        <v>168</v>
      </c>
      <c r="V4" s="215" t="s">
        <v>169</v>
      </c>
      <c r="W4" s="215" t="s">
        <v>170</v>
      </c>
      <c r="X4" s="215" t="s">
        <v>171</v>
      </c>
      <c r="Y4" s="215" t="s">
        <v>172</v>
      </c>
      <c r="Z4" s="215" t="s">
        <v>173</v>
      </c>
      <c r="AA4" s="215" t="s">
        <v>174</v>
      </c>
      <c r="AB4" s="215" t="s">
        <v>175</v>
      </c>
      <c r="AC4" s="245" t="s">
        <v>176</v>
      </c>
      <c r="AD4" s="215" t="s">
        <v>177</v>
      </c>
      <c r="AE4" s="215" t="s">
        <v>178</v>
      </c>
      <c r="AF4" s="219" t="s">
        <v>179</v>
      </c>
    </row>
    <row r="5" spans="1:32" ht="25.5" customHeight="1">
      <c r="A5" s="212" t="s">
        <v>90</v>
      </c>
      <c r="B5" s="212"/>
      <c r="C5" s="221"/>
      <c r="D5" s="221" t="s">
        <v>91</v>
      </c>
      <c r="E5" s="215"/>
      <c r="F5" s="219"/>
      <c r="G5" s="219"/>
      <c r="H5" s="219"/>
      <c r="I5" s="219"/>
      <c r="J5" s="219"/>
      <c r="K5" s="219"/>
      <c r="L5" s="219"/>
      <c r="M5" s="219"/>
      <c r="N5" s="219"/>
      <c r="O5" s="219"/>
      <c r="P5" s="243"/>
      <c r="Q5" s="219"/>
      <c r="R5" s="219"/>
      <c r="S5" s="215"/>
      <c r="T5" s="219"/>
      <c r="U5" s="243"/>
      <c r="V5" s="215"/>
      <c r="W5" s="215"/>
      <c r="X5" s="215"/>
      <c r="Y5" s="215"/>
      <c r="Z5" s="215"/>
      <c r="AA5" s="215"/>
      <c r="AB5" s="215"/>
      <c r="AC5" s="245"/>
      <c r="AD5" s="215"/>
      <c r="AE5" s="215"/>
      <c r="AF5" s="219"/>
    </row>
    <row r="6" spans="1:32" ht="25.5" customHeight="1">
      <c r="A6" s="100" t="s">
        <v>92</v>
      </c>
      <c r="B6" s="101" t="s">
        <v>93</v>
      </c>
      <c r="C6" s="102" t="s">
        <v>94</v>
      </c>
      <c r="D6" s="213"/>
      <c r="E6" s="216"/>
      <c r="F6" s="220"/>
      <c r="G6" s="220"/>
      <c r="H6" s="220"/>
      <c r="I6" s="220"/>
      <c r="J6" s="220"/>
      <c r="K6" s="220"/>
      <c r="L6" s="220"/>
      <c r="M6" s="220"/>
      <c r="N6" s="220"/>
      <c r="O6" s="220"/>
      <c r="P6" s="244"/>
      <c r="Q6" s="220"/>
      <c r="R6" s="220"/>
      <c r="S6" s="216"/>
      <c r="T6" s="220"/>
      <c r="U6" s="244"/>
      <c r="V6" s="216"/>
      <c r="W6" s="216"/>
      <c r="X6" s="216"/>
      <c r="Y6" s="216"/>
      <c r="Z6" s="216"/>
      <c r="AA6" s="216"/>
      <c r="AB6" s="216"/>
      <c r="AC6" s="246"/>
      <c r="AD6" s="216"/>
      <c r="AE6" s="216"/>
      <c r="AF6" s="220"/>
    </row>
    <row r="7" spans="1:32" s="98" customFormat="1" ht="25.5" customHeight="1">
      <c r="A7" s="180" t="s">
        <v>303</v>
      </c>
      <c r="B7" s="180" t="s">
        <v>304</v>
      </c>
      <c r="C7" s="180" t="s">
        <v>305</v>
      </c>
      <c r="D7" s="181" t="s">
        <v>306</v>
      </c>
      <c r="E7" s="103">
        <v>59.3</v>
      </c>
      <c r="F7" s="104">
        <v>8.3</v>
      </c>
      <c r="G7" s="105">
        <v>8</v>
      </c>
      <c r="H7" s="105"/>
      <c r="I7" s="105"/>
      <c r="J7" s="105">
        <v>5</v>
      </c>
      <c r="K7" s="105">
        <v>10</v>
      </c>
      <c r="L7" s="105">
        <v>2</v>
      </c>
      <c r="M7" s="105"/>
      <c r="N7" s="105">
        <v>9</v>
      </c>
      <c r="O7" s="105">
        <v>7</v>
      </c>
      <c r="P7" s="108">
        <f>'“三公”经费支出表'!G7</f>
        <v>0</v>
      </c>
      <c r="Q7" s="105"/>
      <c r="R7" s="105"/>
      <c r="S7" s="105"/>
      <c r="T7" s="105"/>
      <c r="U7" s="105">
        <v>10</v>
      </c>
      <c r="V7" s="105"/>
      <c r="W7" s="105"/>
      <c r="X7" s="105"/>
      <c r="Y7" s="105"/>
      <c r="Z7" s="105"/>
      <c r="AA7" s="105"/>
      <c r="AB7" s="105"/>
      <c r="AC7" s="108">
        <f>'“三公”经费支出表'!F7</f>
        <v>0</v>
      </c>
      <c r="AD7" s="105"/>
      <c r="AE7" s="105"/>
      <c r="AF7" s="103"/>
    </row>
    <row r="8" spans="1:32" s="98" customFormat="1" ht="25.5" customHeight="1">
      <c r="A8" s="75"/>
      <c r="B8" s="75"/>
      <c r="C8" s="75"/>
      <c r="D8" s="78"/>
      <c r="E8" s="103"/>
      <c r="F8" s="104"/>
      <c r="G8" s="105"/>
      <c r="H8" s="105"/>
      <c r="I8" s="105"/>
      <c r="J8" s="105"/>
      <c r="K8" s="105"/>
      <c r="L8" s="105"/>
      <c r="M8" s="105"/>
      <c r="N8" s="105"/>
      <c r="O8" s="105"/>
      <c r="P8" s="108"/>
      <c r="Q8" s="105"/>
      <c r="R8" s="105"/>
      <c r="S8" s="105"/>
      <c r="T8" s="105"/>
      <c r="U8" s="108"/>
      <c r="V8" s="105"/>
      <c r="W8" s="105"/>
      <c r="X8" s="105"/>
      <c r="Y8" s="105"/>
      <c r="Z8" s="105"/>
      <c r="AA8" s="105"/>
      <c r="AB8" s="105"/>
      <c r="AC8" s="108"/>
      <c r="AD8" s="105"/>
      <c r="AE8" s="105"/>
      <c r="AF8" s="103"/>
    </row>
    <row r="9" spans="1:32" s="98" customFormat="1" ht="25.5" customHeight="1">
      <c r="A9" s="75"/>
      <c r="B9" s="75"/>
      <c r="C9" s="75"/>
      <c r="D9" s="78"/>
      <c r="E9" s="103"/>
      <c r="F9" s="104"/>
      <c r="G9" s="105"/>
      <c r="H9" s="105"/>
      <c r="I9" s="105"/>
      <c r="J9" s="105"/>
      <c r="K9" s="105"/>
      <c r="L9" s="105"/>
      <c r="M9" s="105"/>
      <c r="N9" s="105"/>
      <c r="O9" s="105"/>
      <c r="P9" s="108"/>
      <c r="Q9" s="105"/>
      <c r="R9" s="105"/>
      <c r="S9" s="105"/>
      <c r="T9" s="105"/>
      <c r="U9" s="108"/>
      <c r="V9" s="105"/>
      <c r="W9" s="105"/>
      <c r="X9" s="105"/>
      <c r="Y9" s="105"/>
      <c r="Z9" s="105"/>
      <c r="AA9" s="105"/>
      <c r="AB9" s="105"/>
      <c r="AC9" s="108"/>
      <c r="AD9" s="105"/>
      <c r="AE9" s="105"/>
      <c r="AF9" s="103"/>
    </row>
    <row r="10" spans="1:32" s="98" customFormat="1" ht="25.5" customHeight="1">
      <c r="A10" s="75"/>
      <c r="B10" s="75"/>
      <c r="C10" s="75"/>
      <c r="D10" s="78"/>
      <c r="E10" s="103"/>
      <c r="F10" s="104"/>
      <c r="G10" s="105"/>
      <c r="H10" s="105"/>
      <c r="I10" s="105"/>
      <c r="J10" s="105"/>
      <c r="K10" s="105"/>
      <c r="L10" s="105"/>
      <c r="M10" s="105"/>
      <c r="N10" s="105"/>
      <c r="O10" s="105"/>
      <c r="P10" s="108"/>
      <c r="Q10" s="105"/>
      <c r="R10" s="105"/>
      <c r="S10" s="105"/>
      <c r="T10" s="105"/>
      <c r="U10" s="108"/>
      <c r="V10" s="105"/>
      <c r="W10" s="105"/>
      <c r="X10" s="105"/>
      <c r="Y10" s="105"/>
      <c r="Z10" s="105"/>
      <c r="AA10" s="105"/>
      <c r="AB10" s="105"/>
      <c r="AC10" s="108"/>
      <c r="AD10" s="105"/>
      <c r="AE10" s="105"/>
      <c r="AF10" s="103"/>
    </row>
    <row r="11" spans="1:32" s="98" customFormat="1" ht="25.5" customHeight="1">
      <c r="A11" s="75"/>
      <c r="B11" s="75"/>
      <c r="C11" s="75"/>
      <c r="D11" s="78"/>
      <c r="E11" s="103"/>
      <c r="F11" s="104"/>
      <c r="G11" s="105"/>
      <c r="H11" s="105"/>
      <c r="I11" s="105"/>
      <c r="J11" s="105"/>
      <c r="K11" s="105"/>
      <c r="L11" s="105"/>
      <c r="M11" s="105"/>
      <c r="N11" s="105"/>
      <c r="O11" s="105"/>
      <c r="P11" s="108"/>
      <c r="Q11" s="105"/>
      <c r="R11" s="105"/>
      <c r="S11" s="105"/>
      <c r="T11" s="105"/>
      <c r="U11" s="108"/>
      <c r="V11" s="105"/>
      <c r="W11" s="105"/>
      <c r="X11" s="105"/>
      <c r="Y11" s="105"/>
      <c r="Z11" s="105"/>
      <c r="AA11" s="105"/>
      <c r="AB11" s="105"/>
      <c r="AC11" s="108"/>
      <c r="AD11" s="105"/>
      <c r="AE11" s="105"/>
      <c r="AF11" s="103"/>
    </row>
    <row r="12" spans="1:32" s="98" customFormat="1" ht="25.5" customHeight="1">
      <c r="A12" s="75"/>
      <c r="B12" s="75"/>
      <c r="C12" s="75"/>
      <c r="D12" s="78"/>
      <c r="E12" s="103"/>
      <c r="F12" s="104"/>
      <c r="G12" s="105"/>
      <c r="H12" s="105"/>
      <c r="I12" s="105"/>
      <c r="J12" s="105"/>
      <c r="K12" s="105"/>
      <c r="L12" s="105"/>
      <c r="M12" s="105"/>
      <c r="N12" s="105"/>
      <c r="O12" s="105"/>
      <c r="P12" s="108"/>
      <c r="Q12" s="105"/>
      <c r="R12" s="105"/>
      <c r="S12" s="105"/>
      <c r="T12" s="105"/>
      <c r="U12" s="108"/>
      <c r="V12" s="105"/>
      <c r="W12" s="105"/>
      <c r="X12" s="105"/>
      <c r="Y12" s="105"/>
      <c r="Z12" s="105"/>
      <c r="AA12" s="105"/>
      <c r="AB12" s="105"/>
      <c r="AC12" s="108"/>
      <c r="AD12" s="105"/>
      <c r="AE12" s="105"/>
      <c r="AF12" s="103"/>
    </row>
    <row r="13" spans="1:32" s="98" customFormat="1" ht="25.5" customHeight="1">
      <c r="A13" s="75"/>
      <c r="B13" s="75"/>
      <c r="C13" s="75"/>
      <c r="D13" s="78"/>
      <c r="E13" s="103"/>
      <c r="F13" s="104"/>
      <c r="G13" s="105"/>
      <c r="H13" s="105"/>
      <c r="I13" s="105"/>
      <c r="J13" s="105"/>
      <c r="K13" s="105"/>
      <c r="L13" s="105"/>
      <c r="M13" s="105"/>
      <c r="N13" s="105"/>
      <c r="O13" s="105"/>
      <c r="P13" s="108"/>
      <c r="Q13" s="105"/>
      <c r="R13" s="105"/>
      <c r="S13" s="105"/>
      <c r="T13" s="105"/>
      <c r="U13" s="108"/>
      <c r="V13" s="105"/>
      <c r="W13" s="105"/>
      <c r="X13" s="105"/>
      <c r="Y13" s="105"/>
      <c r="Z13" s="105"/>
      <c r="AA13" s="105"/>
      <c r="AB13" s="105"/>
      <c r="AC13" s="108"/>
      <c r="AD13" s="105"/>
      <c r="AE13" s="105"/>
      <c r="AF13" s="103"/>
    </row>
    <row r="14" spans="1:32" s="98" customFormat="1" ht="25.5" customHeight="1">
      <c r="A14" s="75"/>
      <c r="B14" s="75"/>
      <c r="C14" s="75"/>
      <c r="D14" s="78"/>
      <c r="E14" s="103"/>
      <c r="F14" s="104"/>
      <c r="G14" s="105"/>
      <c r="H14" s="105"/>
      <c r="I14" s="105"/>
      <c r="J14" s="105"/>
      <c r="K14" s="105"/>
      <c r="L14" s="105"/>
      <c r="M14" s="105"/>
      <c r="N14" s="105"/>
      <c r="O14" s="105"/>
      <c r="P14" s="108"/>
      <c r="Q14" s="105"/>
      <c r="R14" s="105"/>
      <c r="S14" s="105"/>
      <c r="T14" s="105"/>
      <c r="U14" s="108"/>
      <c r="V14" s="105"/>
      <c r="W14" s="105"/>
      <c r="X14" s="105"/>
      <c r="Y14" s="105"/>
      <c r="Z14" s="105"/>
      <c r="AA14" s="105"/>
      <c r="AB14" s="105"/>
      <c r="AC14" s="108"/>
      <c r="AD14" s="105"/>
      <c r="AE14" s="105"/>
      <c r="AF14" s="103"/>
    </row>
    <row r="15" spans="1:32" ht="25.5" customHeight="1">
      <c r="A15" s="106"/>
      <c r="B15" s="106"/>
      <c r="C15" s="106"/>
      <c r="D15" s="106"/>
      <c r="E15" s="106"/>
      <c r="F15" s="106"/>
      <c r="G15" s="106"/>
      <c r="H15" s="106"/>
      <c r="I15" s="106"/>
      <c r="J15" s="106"/>
      <c r="K15" s="106"/>
      <c r="L15" s="106"/>
      <c r="M15" s="106"/>
      <c r="N15" s="106"/>
      <c r="O15" s="106"/>
      <c r="P15" s="109"/>
      <c r="Q15" s="106"/>
      <c r="R15" s="106"/>
      <c r="S15" s="106"/>
      <c r="T15" s="106"/>
      <c r="U15" s="111"/>
      <c r="V15" s="112"/>
      <c r="W15" s="112"/>
      <c r="X15" s="112"/>
      <c r="Y15" s="112"/>
      <c r="Z15" s="112"/>
      <c r="AA15" s="112"/>
      <c r="AB15" s="106"/>
      <c r="AC15" s="109"/>
      <c r="AD15" s="112"/>
      <c r="AE15" s="112"/>
      <c r="AF15" s="112"/>
    </row>
    <row r="16" spans="1:24" ht="25.5" customHeight="1">
      <c r="A16" s="242" t="s">
        <v>180</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row>
    <row r="17" spans="6:7" ht="25.5" customHeight="1">
      <c r="F17" s="107"/>
      <c r="G17" s="10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4" t="s">
        <v>181</v>
      </c>
    </row>
    <row r="2" spans="1:16" ht="69.75" customHeight="1">
      <c r="A2" s="247" t="s">
        <v>182</v>
      </c>
      <c r="B2" s="247"/>
      <c r="C2" s="247"/>
      <c r="D2" s="247"/>
      <c r="E2" s="247"/>
      <c r="F2" s="247"/>
      <c r="G2" s="247"/>
      <c r="H2" s="247"/>
      <c r="I2" s="247"/>
      <c r="J2" s="247"/>
      <c r="K2" s="247"/>
      <c r="L2" s="247"/>
      <c r="M2" s="247"/>
      <c r="N2" s="247"/>
      <c r="O2" s="247"/>
      <c r="P2" s="247"/>
    </row>
    <row r="3" spans="1:16" ht="16.5" customHeight="1">
      <c r="A3" s="210" t="s">
        <v>2</v>
      </c>
      <c r="B3" s="210"/>
      <c r="C3" s="210"/>
      <c r="D3" s="210"/>
      <c r="E3" s="210"/>
      <c r="P3" t="s">
        <v>3</v>
      </c>
    </row>
    <row r="4" spans="1:17" ht="20.25" customHeight="1">
      <c r="A4" s="212" t="s">
        <v>99</v>
      </c>
      <c r="B4" s="212"/>
      <c r="C4" s="212"/>
      <c r="D4" s="213"/>
      <c r="E4" s="221" t="s">
        <v>72</v>
      </c>
      <c r="F4" s="219" t="s">
        <v>183</v>
      </c>
      <c r="G4" s="219" t="s">
        <v>184</v>
      </c>
      <c r="H4" s="219" t="s">
        <v>185</v>
      </c>
      <c r="I4" s="219" t="s">
        <v>186</v>
      </c>
      <c r="J4" s="219" t="s">
        <v>187</v>
      </c>
      <c r="K4" s="219" t="s">
        <v>188</v>
      </c>
      <c r="L4" s="219" t="s">
        <v>189</v>
      </c>
      <c r="M4" s="219" t="s">
        <v>190</v>
      </c>
      <c r="N4" s="219" t="s">
        <v>191</v>
      </c>
      <c r="O4" s="219" t="s">
        <v>192</v>
      </c>
      <c r="P4" s="219" t="s">
        <v>193</v>
      </c>
      <c r="Q4" s="219" t="s">
        <v>194</v>
      </c>
    </row>
    <row r="5" spans="1:17" ht="25.5" customHeight="1">
      <c r="A5" s="212" t="s">
        <v>90</v>
      </c>
      <c r="B5" s="212"/>
      <c r="C5" s="221"/>
      <c r="D5" s="221" t="s">
        <v>91</v>
      </c>
      <c r="E5" s="221"/>
      <c r="F5" s="219"/>
      <c r="G5" s="219"/>
      <c r="H5" s="219"/>
      <c r="I5" s="219"/>
      <c r="J5" s="219"/>
      <c r="K5" s="219"/>
      <c r="L5" s="219"/>
      <c r="M5" s="219"/>
      <c r="N5" s="219"/>
      <c r="O5" s="219"/>
      <c r="P5" s="219"/>
      <c r="Q5" s="219"/>
    </row>
    <row r="6" spans="1:17" ht="25.5" customHeight="1">
      <c r="A6" s="85" t="s">
        <v>92</v>
      </c>
      <c r="B6" s="85" t="s">
        <v>93</v>
      </c>
      <c r="C6" s="86" t="s">
        <v>94</v>
      </c>
      <c r="D6" s="213"/>
      <c r="E6" s="213"/>
      <c r="F6" s="220"/>
      <c r="G6" s="220"/>
      <c r="H6" s="220"/>
      <c r="I6" s="220"/>
      <c r="J6" s="220"/>
      <c r="K6" s="220"/>
      <c r="L6" s="220"/>
      <c r="M6" s="220"/>
      <c r="N6" s="220"/>
      <c r="O6" s="220"/>
      <c r="P6" s="220"/>
      <c r="Q6" s="220"/>
    </row>
    <row r="7" spans="1:17" ht="25.5" customHeight="1">
      <c r="A7" s="86"/>
      <c r="B7" s="86"/>
      <c r="C7" s="86"/>
      <c r="D7" s="84"/>
      <c r="E7" s="84"/>
      <c r="F7" s="92"/>
      <c r="G7" s="92"/>
      <c r="H7" s="92"/>
      <c r="I7" s="92"/>
      <c r="J7" s="92"/>
      <c r="K7" s="92"/>
      <c r="L7" s="96"/>
      <c r="M7" s="92"/>
      <c r="N7" s="92"/>
      <c r="O7" s="92"/>
      <c r="P7" s="73"/>
      <c r="Q7" s="73"/>
    </row>
    <row r="8" spans="1:17" s="33" customFormat="1" ht="25.5" customHeight="1">
      <c r="A8" s="87"/>
      <c r="B8" s="87"/>
      <c r="C8" s="87"/>
      <c r="D8" s="94"/>
      <c r="E8" s="89"/>
      <c r="F8" s="89"/>
      <c r="G8" s="89"/>
      <c r="H8" s="89"/>
      <c r="I8" s="89"/>
      <c r="J8" s="89"/>
      <c r="K8" s="89"/>
      <c r="L8" s="89"/>
      <c r="M8" s="89"/>
      <c r="N8" s="89"/>
      <c r="O8" s="89"/>
      <c r="P8" s="90"/>
      <c r="Q8" s="97"/>
    </row>
    <row r="9" spans="1:23" ht="25.5" customHeight="1">
      <c r="A9" s="7"/>
      <c r="B9" s="26"/>
      <c r="C9" s="95"/>
      <c r="D9" s="26"/>
      <c r="E9" s="26"/>
      <c r="F9" s="26"/>
      <c r="G9" s="7"/>
      <c r="H9" s="7"/>
      <c r="I9" s="26"/>
      <c r="J9" s="26"/>
      <c r="K9" s="7"/>
      <c r="L9" s="26"/>
      <c r="M9" s="26"/>
      <c r="N9" s="26"/>
      <c r="O9" s="26"/>
      <c r="P9" s="7"/>
      <c r="Q9" s="7"/>
      <c r="R9" s="56"/>
      <c r="S9" s="56"/>
      <c r="T9" s="56"/>
      <c r="U9" s="56"/>
      <c r="V9" s="56"/>
      <c r="W9" s="56"/>
    </row>
    <row r="10" spans="1:22" ht="25.5" customHeight="1">
      <c r="A10" s="206" t="s">
        <v>195</v>
      </c>
      <c r="B10" s="206"/>
      <c r="C10" s="206"/>
      <c r="D10" s="206"/>
      <c r="E10" s="206"/>
      <c r="F10" s="206"/>
      <c r="G10" s="206"/>
      <c r="H10" s="206"/>
      <c r="I10" s="206"/>
      <c r="J10" s="206"/>
      <c r="K10" s="206"/>
      <c r="L10" s="206"/>
      <c r="M10" s="206"/>
      <c r="N10" s="206"/>
      <c r="O10" s="206"/>
      <c r="P10" s="206"/>
      <c r="Q10" s="206"/>
      <c r="R10" s="206"/>
      <c r="S10" s="206"/>
      <c r="T10" s="206"/>
      <c r="U10" s="206"/>
      <c r="V10" s="206"/>
    </row>
    <row r="11" ht="25.5" customHeight="1">
      <c r="G11" s="5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2022-03-20T03:48:35Z</cp:lastPrinted>
  <dcterms:created xsi:type="dcterms:W3CDTF">2018-04-19T02:46:45Z</dcterms:created>
  <dcterms:modified xsi:type="dcterms:W3CDTF">2022-03-20T03:48:40Z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