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firstSheet="10"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1"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'部门支出总表'!$A$1:$O$25</definedName>
    <definedName name="_xlnm.Print_Area" localSheetId="3">'部门支出总表（分类）'!$A$1:$Y$36</definedName>
    <definedName name="_xlnm.Print_Area" localSheetId="11">'项目支出绩效目标表'!$A$1:$L$18</definedName>
    <definedName name="_xlnm.Print_Area" localSheetId="8">'一般-个人家庭'!$A$1:$V$18</definedName>
    <definedName name="_xlnm.Print_Area" localSheetId="5">'一般公共预算支出表'!$A$1:$Y$28</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<sst xmlns="http://schemas.openxmlformats.org/spreadsheetml/2006/main" count="877" uniqueCount="376">
  <si>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</si>
  <si>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</si>
  <si>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</si>
  <si>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</si>
  <si>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</si>
  <si>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</si>
  <si>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</si>
  <si>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</si>
  <si>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</si>
  <si>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</si>
  <si>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</si>
  <si>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</si>
  <si>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</si>
  <si>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</si>
  <si>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</si>
  <si>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</si>
  <si>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</si>
  <si>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</si>
  <si>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</si>
  <si>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</si>
  <si>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</si>
  <si>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</si>
  <si>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</si>
  <si>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</si>
  <si>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</si>
  <si>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</si>
  <si>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</si>
  <si>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</si>
  <si>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</si>
  <si>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</si>
  <si>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</si>
  <si>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</si>
  <si>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</si>
  <si>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</si>
  <si>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</si>
  <si>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</si>
  <si>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</si>
  <si>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</si>
  <si>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</si>
  <si>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</si>
  <si>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</si>
  <si>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</si>
  <si>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</si>
  <si>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</si>
  <si>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</si>
  <si>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</si>
  <si>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</si>
  <si>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</si>
  <si>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</si>
  <si>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</si>
  <si>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</si>
  <si>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</si>
  <si>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</si>
  <si>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</si>
  <si>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</si>
  <si>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</si>
  <si>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</si>
  <si>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</si>
  <si>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</si>
  <si>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</si>
  <si>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</si>
  <si>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</si>
  <si>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</si>
  <si>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</si>
  <si>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</si>
  <si>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</si>
  <si>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</si>
  <si>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</si>
  <si>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</si>
  <si>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</si>
  <si>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</si>
  <si>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</si>
  <si>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</si>
  <si>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</si>
  <si>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</si>
  <si>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</si>
  <si>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</si>
  <si>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</si>
  <si>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</si>
  <si>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</si>
  <si>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</si>
  <si>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</si>
  <si>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</si>
  <si>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</si>
  <si>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</si>
  <si>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</si>
  <si>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</si>
  <si>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</si>
  <si>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</si>
  <si>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</si>
  <si>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</si>
  <si>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</si>
  <si>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</si>
  <si>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</si>
  <si>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</si>
  <si>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</si>
  <si>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</si>
  <si>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</si>
  <si>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</si>
  <si>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</si>
  <si>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</si>
  <si>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</si>
  <si>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</si>
  <si>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</si>
  <si>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</si>
  <si>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</si>
  <si>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</si>
  <si>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</si>
  <si>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</si>
  <si>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</si>
  <si>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</si>
  <si>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</si>
  <si>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</si>
  <si>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</si>
  <si>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</si>
  <si>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</si>
  <si>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</si>
  <si>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</si>
  <si>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</si>
  <si>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</si>
  <si>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</si>
  <si>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</si>
  <si>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</si>
  <si>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</si>
  <si>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</si>
  <si>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</si>
  <si>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</si>
  <si>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</si>
  <si>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</si>
  <si>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</si>
  <si>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</si>
  <si>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</si>
  <si>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</si>
  <si>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</si>
  <si>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</si>
  <si>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</si>
  <si>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</si>
  <si>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</si>
  <si>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</si>
  <si>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</si>
  <si>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</si>
  <si>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</si>
  <si>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</si>
  <si>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</si>
  <si>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</si>
  <si>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</si>
  <si>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</si>
  <si>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</si>
  <si>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</si>
  <si>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</si>
  <si>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</si>
  <si>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</si>
  <si>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</si>
  <si>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</si>
  <si>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</si>
  <si>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</si>
  <si>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</si>
  <si>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</si>
  <si>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</si>
  <si>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</si>
  <si>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</si>
  <si>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</si>
  <si>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</si>
  <si>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</si>
  <si>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</si>
  <si>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</si>
  <si>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</si>
  <si>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</si>
  <si>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</si>
  <si>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</si>
  <si>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</si>
  <si>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</si>
  <si>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</si>
  <si>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</si>
  <si>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</si>
  <si>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</si>
  <si>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</si>
  <si>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</si>
  <si>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</si>
  <si>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</si>
  <si>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</si>
  <si>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</si>
  <si>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</si>
  <si>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</si>
  <si>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</si>
  <si>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</si>
  <si>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</si>
  <si>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</si>
  <si>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</si>
  <si>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</si>
  <si>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</si>
  <si>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</si>
  <si>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</si>
  <si>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</si>
  <si>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</si>
  <si>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</si>
  <si>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</si>
  <si>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</si>
  <si>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</si>
  <si>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</si>
  <si>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</si>
  <si>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</si>
  <si>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</si>
  <si>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</si>
  <si>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</si>
  <si>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</si>
  <si>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</si>
  <si>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</si>
  <si>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</si>
  <si>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</si>
  <si>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</si>
  <si>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</si>
  <si>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</si>
  <si>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</si>
  <si>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</si>
  <si>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</si>
  <si>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</si>
  <si>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</si>
  <si>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</si>
  <si>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</si>
  <si>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</si>
  <si>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</si>
  <si>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</si>
  <si>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</si>
  <si>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</si>
  <si>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</si>
  <si>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</si>
  <si>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</si>
  <si>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</si>
  <si>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</si>
  <si>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</si>
  <si>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</si>
  <si>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</si>
  <si>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</si>
  <si>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</si>
  <si>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</si>
  <si>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</si>
  <si>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</si>
  <si>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</si>
  <si>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</si>
  <si>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</si>
  <si>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</si>
  <si>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</si>
  <si>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</si>
  <si>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</si>
  <si>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</si>
  <si>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</si>
  <si>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</si>
  <si>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</si>
  <si>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</si>
  <si>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</si>
  <si>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</si>
  <si>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</si>
  <si>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</si>
  <si>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</si>
  <si>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</si>
  <si>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</si>
  <si>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</si>
  <si>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</si>
  <si>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</si>
  <si>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</si>
  <si>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</si>
  <si>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</si>
  <si>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</si>
  <si>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</si>
  <si>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</si>
  <si>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</si>
  <si>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</si>
  <si>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</si>
  <si>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</si>
  <si>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</si>
  <si>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</si>
  <si>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</si>
  <si>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</si>
  <si>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</si>
  <si>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</si>
  <si>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</si>
  <si>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r>
      <t>2</t>
    </r>
    <r>
      <rPr>
        <sz val="9"/>
        <rFont val="宋体"/>
        <family val="0"/>
      </rPr>
      <t>07</t>
    </r>
  </si>
  <si>
    <t>常宁市教育系统</t>
  </si>
  <si>
    <t>单位名称：常宁市教育局</t>
  </si>
  <si>
    <t>205</t>
  </si>
  <si>
    <t>教育支出</t>
  </si>
  <si>
    <t>01</t>
  </si>
  <si>
    <t xml:space="preserve">  教育管理事务</t>
  </si>
  <si>
    <t xml:space="preserve">    行政运行（教育管理事务）</t>
  </si>
  <si>
    <t>02</t>
  </si>
  <si>
    <t xml:space="preserve">    一般行政管理事务（教育管理事务）</t>
  </si>
  <si>
    <t xml:space="preserve">  普通教育</t>
  </si>
  <si>
    <t xml:space="preserve">    学前教育</t>
  </si>
  <si>
    <t xml:space="preserve">    小学教育</t>
  </si>
  <si>
    <t>03</t>
  </si>
  <si>
    <t xml:space="preserve">    初中教育</t>
  </si>
  <si>
    <t>04</t>
  </si>
  <si>
    <t xml:space="preserve">    高中教育</t>
  </si>
  <si>
    <r>
      <t>0</t>
    </r>
    <r>
      <rPr>
        <sz val="9"/>
        <rFont val="宋体"/>
        <family val="0"/>
      </rPr>
      <t>3</t>
    </r>
  </si>
  <si>
    <t xml:space="preserve">  职业教育</t>
  </si>
  <si>
    <t xml:space="preserve">    中等职业教育</t>
  </si>
  <si>
    <r>
      <t>0</t>
    </r>
    <r>
      <rPr>
        <sz val="9"/>
        <rFont val="宋体"/>
        <family val="0"/>
      </rPr>
      <t>8</t>
    </r>
  </si>
  <si>
    <t xml:space="preserve">  教师进修</t>
  </si>
  <si>
    <t xml:space="preserve">    教师进修</t>
  </si>
  <si>
    <t>221</t>
  </si>
  <si>
    <t>住房保障支出</t>
  </si>
  <si>
    <t xml:space="preserve">  住房改革支出</t>
  </si>
  <si>
    <t xml:space="preserve">    住房公积金</t>
  </si>
  <si>
    <r>
      <t>0</t>
    </r>
    <r>
      <rPr>
        <sz val="9"/>
        <rFont val="宋体"/>
        <family val="0"/>
      </rPr>
      <t>3</t>
    </r>
  </si>
  <si>
    <t xml:space="preserve">  职业教育</t>
  </si>
  <si>
    <r>
      <t>0</t>
    </r>
    <r>
      <rPr>
        <sz val="9"/>
        <rFont val="宋体"/>
        <family val="0"/>
      </rPr>
      <t>8</t>
    </r>
  </si>
  <si>
    <t xml:space="preserve">  教师进修</t>
  </si>
  <si>
    <t>单位名称：常宁市教育局</t>
  </si>
  <si>
    <r>
      <t>2</t>
    </r>
    <r>
      <rPr>
        <sz val="9"/>
        <rFont val="宋体"/>
        <family val="0"/>
      </rPr>
      <t>05</t>
    </r>
  </si>
  <si>
    <t>02</t>
  </si>
  <si>
    <r>
      <t>0</t>
    </r>
    <r>
      <rPr>
        <sz val="9"/>
        <rFont val="宋体"/>
        <family val="0"/>
      </rPr>
      <t>2</t>
    </r>
  </si>
  <si>
    <t>一般商品和服务支出</t>
  </si>
  <si>
    <t>填报单位：常宁市教育局</t>
  </si>
  <si>
    <t>常宁市教育局</t>
  </si>
  <si>
    <t xml:space="preserve">  02007001</t>
  </si>
  <si>
    <t>边远地区教师岗位津贴</t>
  </si>
  <si>
    <t>财政内网监管支付</t>
  </si>
  <si>
    <t>稳定边远地区教师队伍</t>
  </si>
  <si>
    <t>按进度拨付资金</t>
  </si>
  <si>
    <t>财政本级下拨</t>
  </si>
  <si>
    <t>教师继续教育培训经费</t>
  </si>
  <si>
    <t>做大做强职业教育</t>
  </si>
  <si>
    <t>体检费</t>
  </si>
  <si>
    <t>关爱教育工作者身心健康</t>
  </si>
  <si>
    <t>稳定班主任队伍</t>
  </si>
  <si>
    <t>做大做强教育事业</t>
  </si>
  <si>
    <t>校园安排保专项经费</t>
  </si>
  <si>
    <t>中高考工作经费（含招生工作经费）</t>
  </si>
  <si>
    <r>
      <t>202</t>
    </r>
    <r>
      <rPr>
        <sz val="9"/>
        <rFont val="宋体"/>
        <family val="0"/>
      </rPr>
      <t>1</t>
    </r>
    <r>
      <rPr>
        <sz val="9"/>
        <rFont val="宋体"/>
        <family val="0"/>
      </rPr>
      <t>年财政预算</t>
    </r>
  </si>
  <si>
    <r>
      <t>2021年财政预算</t>
    </r>
  </si>
  <si>
    <t>1、全面贯彻党和国家的教育方针、政策，贯彻实施国家有关教育的法律、法规和规章，研究制定全市教育工作的地方性行政措施并监督执行。2、研究全市教育发展战略思路，统筹规划、协调指导全市教育体制和办学体制等方面的改革；研究制定全市教育事业的发展规划及年度计划，并组织实施。3、综合管理全市基础教育含学前教育、高等教育、职业教育、成人教育以及扫盲等工作；负责全市普通高中、职业中学和市区初中的设立与变更；负责市区初中、普通高中、职业高中、职业中专新生录取和学籍管理工作；负责教育督导、评估与检查。</t>
  </si>
  <si>
    <t>做大做强常宁教育事业</t>
  </si>
  <si>
    <t>办人民满意教育</t>
  </si>
  <si>
    <t>常宁市教育局</t>
  </si>
  <si>
    <t>网络联校</t>
  </si>
  <si>
    <t>工程采购</t>
  </si>
  <si>
    <t>批</t>
  </si>
  <si>
    <t>批</t>
  </si>
  <si>
    <t>班班通设备</t>
  </si>
  <si>
    <t>货物采购</t>
  </si>
  <si>
    <t>普教仪器设备及功能室装备</t>
  </si>
  <si>
    <t>电脑</t>
  </si>
  <si>
    <t>校园广播系统</t>
  </si>
  <si>
    <t>幼儿园装配</t>
  </si>
  <si>
    <t>其他维修费用等</t>
  </si>
  <si>
    <t>图书</t>
  </si>
  <si>
    <t>办公用品</t>
  </si>
  <si>
    <t>中小学办公设备</t>
  </si>
  <si>
    <t>中小学办公设备、电脑室及网络维护维修备件</t>
  </si>
  <si>
    <t>常宁市学校安全保卫人员、门卫、宿舍管理人员服装及安保器材采购</t>
  </si>
  <si>
    <t>填报单位;常宁市教育局</t>
  </si>
  <si>
    <t>全市中小学期末考试试卷命制、印刷和网络阅卷</t>
  </si>
  <si>
    <t>服务采购</t>
  </si>
  <si>
    <t>学生</t>
  </si>
  <si>
    <t>学生</t>
  </si>
  <si>
    <t>按往年惯例</t>
  </si>
  <si>
    <t>按往年惯例</t>
  </si>
  <si>
    <t>物业管理</t>
  </si>
  <si>
    <t>校园</t>
  </si>
  <si>
    <t>校园</t>
  </si>
  <si>
    <t>打字复印</t>
  </si>
  <si>
    <t>机关大院绿化</t>
  </si>
  <si>
    <t>机关大院</t>
  </si>
  <si>
    <t>中小学光纤上网网费</t>
  </si>
  <si>
    <t>2021年</t>
  </si>
  <si>
    <t>2021年</t>
  </si>
  <si>
    <t xml:space="preserve">  职业教育</t>
  </si>
  <si>
    <t>08</t>
  </si>
  <si>
    <t xml:space="preserve">  教师进修</t>
  </si>
  <si>
    <t>教育发展专项经费</t>
  </si>
  <si>
    <t>职业教育经费</t>
  </si>
  <si>
    <t>补天窗</t>
  </si>
  <si>
    <t>高中小免教材教辅</t>
  </si>
  <si>
    <t>其他低于50万的项目</t>
  </si>
  <si>
    <t>资助贫困学生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</si>
</sst>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 numFmtId="184" formatCode="#,##0.0000000000000_ "/>
    <numFmt numFmtId="185" formatCode="#,##0.000000000000_ "/>
  </numFmts>
  <fonts count="54">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29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9"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0" xfId="0" applyFont="1" applyAlignment="1">
      <alignment/>
    </xf>
    <xf numFmtId="49" fontId="0" fillId="34" borderId="17"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left" wrapText="1"/>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8" fillId="0" borderId="15" xfId="0" applyFont="1" applyBorder="1" applyAlignment="1">
      <alignment horizontal="center" vertical="center" wrapText="1"/>
    </xf>
    <xf numFmtId="2" fontId="0" fillId="34" borderId="9" xfId="0" applyNumberFormat="1" applyFont="1" applyFill="1" applyBorder="1" applyAlignment="1" applyProtection="1">
      <alignment horizontal="center" wrapText="1"/>
      <protection/>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Font="1" applyBorder="1" applyAlignment="1">
      <alignment horizontal="left" wrapText="1"/>
    </xf>
    <xf numFmtId="0" fontId="0" fillId="0" borderId="9"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0" fontId="0" fillId="0" borderId="0" xfId="0" applyFont="1" applyAlignment="1">
      <alignment/>
    </xf>
    <xf numFmtId="4" fontId="0" fillId="33" borderId="9" xfId="0" applyNumberFormat="1" applyFont="1" applyFill="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49" fontId="0" fillId="0" borderId="9" xfId="0" applyNumberFormat="1" applyFont="1" applyBorder="1" applyAlignment="1" applyProtection="1">
      <alignment horizontal="center" vertical="center" wrapText="1"/>
      <protection/>
    </xf>
    <xf numFmtId="0" fontId="0" fillId="0" borderId="9" xfId="0" applyFont="1" applyBorder="1" applyAlignment="1" applyProtection="1">
      <alignment horizontal="left" wrapText="1"/>
      <protection/>
    </xf>
    <xf numFmtId="4" fontId="0" fillId="0" borderId="9" xfId="0" applyNumberFormat="1" applyFont="1" applyBorder="1" applyAlignment="1" applyProtection="1">
      <alignment horizontal="center" vertical="center" wrapText="1"/>
      <protection/>
    </xf>
    <xf numFmtId="49" fontId="0" fillId="34" borderId="17"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lignment horizontal="left" vertical="center" wrapText="1"/>
    </xf>
    <xf numFmtId="49" fontId="0" fillId="33" borderId="9" xfId="0" applyNumberFormat="1" applyFont="1" applyFill="1" applyBorder="1" applyAlignment="1">
      <alignment horizontal="left" wrapText="1"/>
    </xf>
    <xf numFmtId="0" fontId="0" fillId="34" borderId="9" xfId="0" applyFill="1" applyBorder="1" applyAlignment="1">
      <alignment horizontal="left" vertical="center" wrapText="1"/>
    </xf>
    <xf numFmtId="4" fontId="0" fillId="33" borderId="9" xfId="0" applyNumberFormat="1" applyFont="1" applyFill="1" applyBorder="1" applyAlignment="1">
      <alignment horizontal="center" vertical="center" wrapText="1"/>
    </xf>
    <xf numFmtId="0" fontId="0" fillId="34" borderId="9" xfId="0" applyFont="1" applyFill="1" applyBorder="1" applyAlignment="1">
      <alignment horizontal="left" vertical="center" wrapText="1"/>
    </xf>
    <xf numFmtId="0" fontId="16" fillId="34" borderId="16" xfId="0" applyFont="1" applyFill="1" applyBorder="1" applyAlignment="1">
      <alignment vertical="center" wrapText="1"/>
    </xf>
    <xf numFmtId="0" fontId="4" fillId="34" borderId="18" xfId="0" applyFont="1" applyFill="1" applyBorder="1" applyAlignment="1">
      <alignment vertical="center" wrapText="1"/>
    </xf>
    <xf numFmtId="10" fontId="4" fillId="34" borderId="16" xfId="0" applyNumberFormat="1" applyFont="1" applyFill="1" applyBorder="1" applyAlignment="1">
      <alignment horizontal="right" vertical="center" wrapText="1"/>
    </xf>
    <xf numFmtId="4" fontId="4" fillId="34" borderId="16" xfId="0" applyNumberFormat="1" applyFont="1" applyFill="1" applyBorder="1" applyAlignment="1">
      <alignment horizontal="right" vertical="center" wrapText="1"/>
    </xf>
    <xf numFmtId="0" fontId="0" fillId="0" borderId="9" xfId="0" applyBorder="1" applyAlignment="1">
      <alignment vertical="center"/>
    </xf>
    <xf numFmtId="3" fontId="8" fillId="33"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0" fillId="0" borderId="9" xfId="0" applyFont="1" applyBorder="1" applyAlignment="1">
      <alignment/>
    </xf>
    <xf numFmtId="183" fontId="0" fillId="0" borderId="9"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locked="0"/>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3">
      <selection activeCell="B19" sqref="B1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5" t="s">
        <v>0</v>
      </c>
    </row>
    <row r="2" spans="1:6" ht="27.75" customHeight="1">
      <c r="A2" s="209" t="s">
        <v>1</v>
      </c>
      <c r="B2" s="209"/>
      <c r="C2" s="209"/>
      <c r="D2" s="209"/>
      <c r="E2" s="209"/>
      <c r="F2" s="209"/>
    </row>
    <row r="3" spans="1:6" ht="22.5" customHeight="1">
      <c r="A3" s="170" t="s">
        <v>279</v>
      </c>
      <c r="F3" t="s">
        <v>3</v>
      </c>
    </row>
    <row r="4" spans="1:6" ht="22.5" customHeight="1">
      <c r="A4" s="210" t="s">
        <v>4</v>
      </c>
      <c r="B4" s="211"/>
      <c r="C4" s="212" t="s">
        <v>5</v>
      </c>
      <c r="D4" s="212"/>
      <c r="E4" s="212"/>
      <c r="F4" s="212"/>
    </row>
    <row r="5" spans="1:6" ht="22.5" customHeight="1">
      <c r="A5" s="61" t="s">
        <v>6</v>
      </c>
      <c r="B5" s="62" t="s">
        <v>7</v>
      </c>
      <c r="C5" s="144" t="s">
        <v>8</v>
      </c>
      <c r="D5" s="145" t="s">
        <v>9</v>
      </c>
      <c r="E5" s="145" t="s">
        <v>10</v>
      </c>
      <c r="F5" s="145" t="s">
        <v>7</v>
      </c>
    </row>
    <row r="6" spans="1:6" s="34" customFormat="1" ht="22.5" customHeight="1">
      <c r="A6" s="146" t="s">
        <v>11</v>
      </c>
      <c r="B6" s="147">
        <f>B7+B8</f>
        <v>65491.59</v>
      </c>
      <c r="C6" s="148" t="s">
        <v>12</v>
      </c>
      <c r="D6" s="149"/>
      <c r="E6" s="148" t="s">
        <v>13</v>
      </c>
      <c r="F6" s="149">
        <f>+F7+F8</f>
        <v>65336.159999999996</v>
      </c>
    </row>
    <row r="7" spans="1:6" s="34" customFormat="1" ht="22.5" customHeight="1">
      <c r="A7" s="150" t="s">
        <v>14</v>
      </c>
      <c r="B7" s="149">
        <v>65291.59</v>
      </c>
      <c r="C7" s="151" t="s">
        <v>15</v>
      </c>
      <c r="D7" s="152"/>
      <c r="E7" s="151" t="s">
        <v>16</v>
      </c>
      <c r="F7" s="152">
        <v>65295.64</v>
      </c>
    </row>
    <row r="8" spans="1:6" s="34" customFormat="1" ht="22.5" customHeight="1">
      <c r="A8" s="150" t="s">
        <v>17</v>
      </c>
      <c r="B8" s="152">
        <v>200</v>
      </c>
      <c r="C8" s="151" t="s">
        <v>18</v>
      </c>
      <c r="D8" s="152">
        <f>D29</f>
        <v>67269.16</v>
      </c>
      <c r="E8" s="151" t="s">
        <v>19</v>
      </c>
      <c r="F8" s="152">
        <v>40.52</v>
      </c>
    </row>
    <row r="9" spans="1:6" s="34" customFormat="1" ht="22.5" customHeight="1">
      <c r="A9" s="150" t="s">
        <v>20</v>
      </c>
      <c r="B9" s="152"/>
      <c r="C9" s="151" t="s">
        <v>21</v>
      </c>
      <c r="D9" s="152"/>
      <c r="E9" s="151" t="s">
        <v>22</v>
      </c>
      <c r="F9" s="152"/>
    </row>
    <row r="10" spans="1:6" s="34" customFormat="1" ht="22.5" customHeight="1">
      <c r="A10" s="150" t="s">
        <v>23</v>
      </c>
      <c r="B10" s="152"/>
      <c r="C10" s="151" t="s">
        <v>24</v>
      </c>
      <c r="D10" s="152"/>
      <c r="E10" s="151" t="s">
        <v>25</v>
      </c>
      <c r="F10" s="152">
        <v>1933</v>
      </c>
    </row>
    <row r="11" spans="1:6" s="34" customFormat="1" ht="22.5" customHeight="1">
      <c r="A11" s="150" t="s">
        <v>26</v>
      </c>
      <c r="B11" s="152">
        <v>1777.57</v>
      </c>
      <c r="C11" s="151" t="s">
        <v>27</v>
      </c>
      <c r="D11" s="152"/>
      <c r="E11" s="151" t="s">
        <v>28</v>
      </c>
      <c r="F11" s="152">
        <v>1933</v>
      </c>
    </row>
    <row r="12" spans="1:6" s="34" customFormat="1" ht="22.5" customHeight="1">
      <c r="A12" s="150" t="s">
        <v>29</v>
      </c>
      <c r="B12" s="152"/>
      <c r="C12" s="151" t="s">
        <v>30</v>
      </c>
      <c r="D12" s="152"/>
      <c r="E12" s="151" t="s">
        <v>31</v>
      </c>
      <c r="F12" s="152"/>
    </row>
    <row r="13" spans="1:6" s="34" customFormat="1" ht="22.5" customHeight="1">
      <c r="A13" s="150" t="s">
        <v>32</v>
      </c>
      <c r="B13" s="152"/>
      <c r="C13" s="151" t="s">
        <v>33</v>
      </c>
      <c r="D13" s="152"/>
      <c r="E13" s="151" t="s">
        <v>34</v>
      </c>
      <c r="F13" s="152"/>
    </row>
    <row r="14" spans="1:6" s="34" customFormat="1" ht="22.5" customHeight="1">
      <c r="A14" s="150" t="s">
        <v>35</v>
      </c>
      <c r="B14" s="152"/>
      <c r="C14" s="151" t="s">
        <v>36</v>
      </c>
      <c r="D14" s="152"/>
      <c r="E14" s="151" t="s">
        <v>37</v>
      </c>
      <c r="F14" s="152"/>
    </row>
    <row r="15" spans="1:6" s="34" customFormat="1" ht="22.5" customHeight="1">
      <c r="A15" s="150" t="s">
        <v>38</v>
      </c>
      <c r="B15" s="152"/>
      <c r="C15" s="151" t="s">
        <v>39</v>
      </c>
      <c r="D15" s="152"/>
      <c r="E15" s="151" t="s">
        <v>40</v>
      </c>
      <c r="F15" s="152"/>
    </row>
    <row r="16" spans="1:6" s="34" customFormat="1" ht="22.5" customHeight="1">
      <c r="A16" s="150" t="s">
        <v>41</v>
      </c>
      <c r="B16" s="147"/>
      <c r="C16" s="151" t="s">
        <v>42</v>
      </c>
      <c r="D16" s="152"/>
      <c r="E16" s="153" t="s">
        <v>43</v>
      </c>
      <c r="F16" s="152"/>
    </row>
    <row r="17" spans="1:6" s="34" customFormat="1" ht="22.5" customHeight="1">
      <c r="A17" s="154"/>
      <c r="B17" s="155"/>
      <c r="C17" s="150" t="s">
        <v>44</v>
      </c>
      <c r="D17" s="152"/>
      <c r="E17" s="156" t="s">
        <v>45</v>
      </c>
      <c r="F17" s="152"/>
    </row>
    <row r="18" spans="1:6" s="34" customFormat="1" ht="22.5" customHeight="1">
      <c r="A18" s="154"/>
      <c r="B18" s="157"/>
      <c r="C18" s="150" t="s">
        <v>46</v>
      </c>
      <c r="D18" s="152"/>
      <c r="E18" s="148" t="s">
        <v>47</v>
      </c>
      <c r="F18" s="152"/>
    </row>
    <row r="19" spans="1:6" s="34" customFormat="1" ht="22.5" customHeight="1">
      <c r="A19" s="154"/>
      <c r="B19" s="157"/>
      <c r="C19" s="150" t="s">
        <v>48</v>
      </c>
      <c r="D19" s="152"/>
      <c r="E19" s="151" t="s">
        <v>49</v>
      </c>
      <c r="F19" s="152"/>
    </row>
    <row r="20" spans="1:6" s="34" customFormat="1" ht="22.5" customHeight="1">
      <c r="A20" s="154"/>
      <c r="B20" s="157"/>
      <c r="C20" s="150" t="s">
        <v>50</v>
      </c>
      <c r="D20" s="152"/>
      <c r="E20" s="151" t="s">
        <v>51</v>
      </c>
      <c r="F20" s="152"/>
    </row>
    <row r="21" spans="1:6" s="34" customFormat="1" ht="22.5" customHeight="1">
      <c r="A21" s="154"/>
      <c r="B21" s="157"/>
      <c r="C21" s="150" t="s">
        <v>52</v>
      </c>
      <c r="D21" s="152"/>
      <c r="E21" s="151" t="s">
        <v>53</v>
      </c>
      <c r="F21" s="152"/>
    </row>
    <row r="22" spans="1:6" s="34" customFormat="1" ht="22.5" customHeight="1">
      <c r="A22" s="154"/>
      <c r="B22" s="157"/>
      <c r="C22" s="150" t="s">
        <v>54</v>
      </c>
      <c r="D22" s="152"/>
      <c r="E22" s="151" t="s">
        <v>55</v>
      </c>
      <c r="F22" s="152"/>
    </row>
    <row r="23" spans="1:6" s="34" customFormat="1" ht="22.5" customHeight="1">
      <c r="A23" s="154"/>
      <c r="B23" s="157"/>
      <c r="C23" s="150" t="s">
        <v>56</v>
      </c>
      <c r="D23" s="152"/>
      <c r="E23" s="151" t="s">
        <v>57</v>
      </c>
      <c r="F23" s="152"/>
    </row>
    <row r="24" spans="1:6" s="34" customFormat="1" ht="22.5" customHeight="1">
      <c r="A24" s="154"/>
      <c r="B24" s="157"/>
      <c r="C24" s="150" t="s">
        <v>58</v>
      </c>
      <c r="D24" s="152"/>
      <c r="E24" s="151" t="s">
        <v>59</v>
      </c>
      <c r="F24" s="152"/>
    </row>
    <row r="25" spans="1:6" s="34" customFormat="1" ht="22.5" customHeight="1">
      <c r="A25" s="154"/>
      <c r="B25" s="157"/>
      <c r="C25" s="150" t="s">
        <v>60</v>
      </c>
      <c r="D25" s="152"/>
      <c r="E25" s="151" t="s">
        <v>61</v>
      </c>
      <c r="F25" s="147"/>
    </row>
    <row r="26" spans="1:6" s="34" customFormat="1" ht="22.5" customHeight="1">
      <c r="A26" s="154"/>
      <c r="B26" s="157"/>
      <c r="C26" s="150" t="s">
        <v>62</v>
      </c>
      <c r="D26" s="152"/>
      <c r="E26" s="158"/>
      <c r="F26" s="155"/>
    </row>
    <row r="27" spans="1:6" s="34" customFormat="1" ht="22.5" customHeight="1">
      <c r="A27" s="154"/>
      <c r="B27" s="157"/>
      <c r="C27" s="150" t="s">
        <v>63</v>
      </c>
      <c r="D27" s="147"/>
      <c r="E27" s="158"/>
      <c r="F27" s="157"/>
    </row>
    <row r="28" spans="1:6" ht="22.5" customHeight="1">
      <c r="A28" s="159"/>
      <c r="B28" s="160"/>
      <c r="C28" s="159"/>
      <c r="D28" s="161"/>
      <c r="E28" s="162"/>
      <c r="F28" s="163"/>
    </row>
    <row r="29" spans="1:6" ht="22.5" customHeight="1">
      <c r="A29" s="164" t="s">
        <v>64</v>
      </c>
      <c r="B29" s="160">
        <f>B11+B6</f>
        <v>67269.16</v>
      </c>
      <c r="C29" s="164" t="s">
        <v>65</v>
      </c>
      <c r="D29" s="160">
        <f>B31</f>
        <v>67269.16</v>
      </c>
      <c r="E29" s="165" t="s">
        <v>65</v>
      </c>
      <c r="F29" s="160">
        <f>+F10+F6</f>
        <v>67269.16</v>
      </c>
    </row>
    <row r="30" spans="1:6" ht="22.5" customHeight="1">
      <c r="A30" s="159"/>
      <c r="B30" s="166"/>
      <c r="C30" s="159"/>
      <c r="D30" s="163"/>
      <c r="E30" s="162"/>
      <c r="F30" s="163"/>
    </row>
    <row r="31" spans="1:6" s="34" customFormat="1" ht="22.5" customHeight="1">
      <c r="A31" s="167" t="s">
        <v>66</v>
      </c>
      <c r="B31" s="160">
        <f>B29</f>
        <v>67269.16</v>
      </c>
      <c r="C31" s="168" t="s">
        <v>67</v>
      </c>
      <c r="D31" s="160">
        <f>B31</f>
        <v>67269.16</v>
      </c>
      <c r="E31" s="169" t="s">
        <v>67</v>
      </c>
      <c r="F31" s="160">
        <f>F29</f>
        <v>67269.16</v>
      </c>
    </row>
    <row r="32" spans="1:4" ht="22.5" customHeight="1">
      <c r="A32" t="s">
        <v>68</v>
      </c>
      <c r="B32" s="59"/>
      <c r="C32" s="59"/>
      <c r="D32" s="59"/>
    </row>
    <row r="33" spans="2:3" ht="22.5" customHeight="1">
      <c r="B33" s="59"/>
      <c r="C33" s="59"/>
    </row>
  </sheetData>
  <sheetProtection/>
  <mergeCells count="3">
    <mergeCell ref="A2:F2"/>
    <mergeCell ref="A4:B4"/>
    <mergeCell ref="C4:F4"/>
  </mergeCells>
  <printOptions/>
  <pageMargins left="0.75" right="0.75" top="1" bottom="1" header="0.5" footer="0.5"/>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5" t="s">
        <v>196</v>
      </c>
    </row>
    <row r="2" spans="1:25" ht="69.75" customHeight="1">
      <c r="A2" s="252" t="s">
        <v>197</v>
      </c>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ht="16.5" customHeight="1">
      <c r="A3" s="233" t="s">
        <v>2</v>
      </c>
      <c r="B3" s="233"/>
      <c r="C3" s="233"/>
      <c r="D3" s="233"/>
      <c r="Y3" s="95" t="s">
        <v>98</v>
      </c>
    </row>
    <row r="4" spans="1:25" ht="20.25" customHeight="1">
      <c r="A4" s="215" t="s">
        <v>99</v>
      </c>
      <c r="B4" s="215"/>
      <c r="C4" s="215"/>
      <c r="D4" s="217"/>
      <c r="E4" s="216" t="s">
        <v>72</v>
      </c>
      <c r="F4" s="218" t="s">
        <v>100</v>
      </c>
      <c r="G4" s="218"/>
      <c r="H4" s="218"/>
      <c r="I4" s="217"/>
      <c r="J4" s="221" t="s">
        <v>101</v>
      </c>
      <c r="K4" s="221"/>
      <c r="L4" s="221"/>
      <c r="M4" s="221"/>
      <c r="N4" s="221"/>
      <c r="O4" s="221"/>
      <c r="P4" s="221"/>
      <c r="Q4" s="221"/>
      <c r="R4" s="221"/>
      <c r="S4" s="221"/>
      <c r="T4" s="221"/>
      <c r="U4" s="231" t="s">
        <v>102</v>
      </c>
      <c r="V4" s="231" t="s">
        <v>103</v>
      </c>
      <c r="W4" s="231" t="s">
        <v>104</v>
      </c>
      <c r="X4" s="231" t="s">
        <v>105</v>
      </c>
      <c r="Y4" s="231" t="s">
        <v>106</v>
      </c>
    </row>
    <row r="5" spans="1:25" ht="25.5" customHeight="1">
      <c r="A5" s="215" t="s">
        <v>90</v>
      </c>
      <c r="B5" s="215"/>
      <c r="C5" s="216"/>
      <c r="D5" s="216" t="s">
        <v>91</v>
      </c>
      <c r="E5" s="216"/>
      <c r="F5" s="215" t="s">
        <v>107</v>
      </c>
      <c r="G5" s="215" t="s">
        <v>108</v>
      </c>
      <c r="H5" s="231" t="s">
        <v>109</v>
      </c>
      <c r="I5" s="221" t="s">
        <v>110</v>
      </c>
      <c r="J5" s="229" t="s">
        <v>107</v>
      </c>
      <c r="K5" s="229" t="s">
        <v>111</v>
      </c>
      <c r="L5" s="229" t="s">
        <v>112</v>
      </c>
      <c r="M5" s="229" t="s">
        <v>113</v>
      </c>
      <c r="N5" s="229" t="s">
        <v>114</v>
      </c>
      <c r="O5" s="229" t="s">
        <v>198</v>
      </c>
      <c r="P5" s="229" t="s">
        <v>116</v>
      </c>
      <c r="Q5" s="229" t="s">
        <v>117</v>
      </c>
      <c r="R5" s="229" t="s">
        <v>118</v>
      </c>
      <c r="S5" s="229" t="s">
        <v>119</v>
      </c>
      <c r="T5" s="229" t="s">
        <v>120</v>
      </c>
      <c r="U5" s="231"/>
      <c r="V5" s="231"/>
      <c r="W5" s="231"/>
      <c r="X5" s="231"/>
      <c r="Y5" s="231"/>
    </row>
    <row r="6" spans="1:25" ht="25.5" customHeight="1">
      <c r="A6" s="87" t="s">
        <v>92</v>
      </c>
      <c r="B6" s="87" t="s">
        <v>93</v>
      </c>
      <c r="C6" s="88" t="s">
        <v>94</v>
      </c>
      <c r="D6" s="217"/>
      <c r="E6" s="217"/>
      <c r="F6" s="218"/>
      <c r="G6" s="218"/>
      <c r="H6" s="232"/>
      <c r="I6" s="222"/>
      <c r="J6" s="222"/>
      <c r="K6" s="222"/>
      <c r="L6" s="222"/>
      <c r="M6" s="222"/>
      <c r="N6" s="222"/>
      <c r="O6" s="222"/>
      <c r="P6" s="222"/>
      <c r="Q6" s="222"/>
      <c r="R6" s="222"/>
      <c r="S6" s="222"/>
      <c r="T6" s="222"/>
      <c r="U6" s="232"/>
      <c r="V6" s="232"/>
      <c r="W6" s="232"/>
      <c r="X6" s="232"/>
      <c r="Y6" s="232"/>
    </row>
    <row r="7" spans="1:25" s="34" customFormat="1" ht="25.5" customHeight="1">
      <c r="A7" s="89"/>
      <c r="B7" s="89"/>
      <c r="C7" s="89"/>
      <c r="D7" s="90"/>
      <c r="E7" s="91"/>
      <c r="F7" s="92"/>
      <c r="G7" s="93"/>
      <c r="H7" s="91"/>
      <c r="I7" s="91"/>
      <c r="J7" s="92"/>
      <c r="K7" s="93"/>
      <c r="L7" s="91"/>
      <c r="M7" s="91"/>
      <c r="N7" s="91"/>
      <c r="O7" s="91"/>
      <c r="P7" s="91"/>
      <c r="Q7" s="91"/>
      <c r="R7" s="91"/>
      <c r="S7" s="91"/>
      <c r="T7" s="91"/>
      <c r="U7" s="91"/>
      <c r="V7" s="91"/>
      <c r="W7" s="91"/>
      <c r="X7" s="91"/>
      <c r="Y7" s="92"/>
    </row>
    <row r="8" spans="1:26" ht="25.5" customHeight="1">
      <c r="A8" s="27"/>
      <c r="B8" s="27"/>
      <c r="C8" s="27"/>
      <c r="D8" s="27"/>
      <c r="E8" s="27"/>
      <c r="F8" s="27"/>
      <c r="G8" s="7"/>
      <c r="H8" s="27"/>
      <c r="I8" s="27"/>
      <c r="J8" s="27"/>
      <c r="K8" s="27"/>
      <c r="L8" s="27"/>
      <c r="M8" s="27"/>
      <c r="N8" s="27"/>
      <c r="O8" s="27"/>
      <c r="P8" s="27"/>
      <c r="Q8" s="27"/>
      <c r="R8" s="27"/>
      <c r="S8" s="27"/>
      <c r="T8" s="27"/>
      <c r="U8" s="7"/>
      <c r="V8" s="27"/>
      <c r="W8" s="27"/>
      <c r="X8" s="7"/>
      <c r="Y8" s="27"/>
      <c r="Z8" s="59"/>
    </row>
    <row r="9" spans="1:25" ht="25.5" customHeight="1">
      <c r="A9" s="214" t="s">
        <v>199</v>
      </c>
      <c r="B9" s="214"/>
      <c r="C9" s="214"/>
      <c r="D9" s="214"/>
      <c r="E9" s="214"/>
      <c r="F9" s="214"/>
      <c r="G9" s="214"/>
      <c r="H9" s="214"/>
      <c r="I9" s="214"/>
      <c r="J9" s="214"/>
      <c r="K9" s="214"/>
      <c r="L9" s="214"/>
      <c r="M9" s="214"/>
      <c r="N9" s="214"/>
      <c r="O9" s="214"/>
      <c r="P9" s="214"/>
      <c r="S9" s="59"/>
      <c r="V9" s="59"/>
      <c r="W9" s="59"/>
      <c r="X9" s="59"/>
      <c r="Y9" s="59"/>
    </row>
    <row r="10" spans="4:20" ht="25.5" customHeight="1">
      <c r="D10" s="59"/>
      <c r="E10" s="59"/>
      <c r="F10" s="59"/>
      <c r="G10" s="59"/>
      <c r="H10" s="59"/>
      <c r="T10" s="59"/>
    </row>
    <row r="11" spans="4:20" ht="25.5" customHeight="1">
      <c r="D11" s="59"/>
      <c r="E11" s="59"/>
      <c r="F11" s="59"/>
      <c r="G11" s="59"/>
      <c r="H11" s="59"/>
      <c r="I11" s="59"/>
      <c r="J11" s="59"/>
      <c r="K11" s="59"/>
      <c r="L11" s="59"/>
      <c r="M11" s="59"/>
      <c r="N11" s="59"/>
      <c r="O11" s="59"/>
      <c r="P11" s="59"/>
      <c r="Q11" s="59"/>
      <c r="R11" s="59"/>
      <c r="S11" s="59"/>
      <c r="T11" s="59"/>
    </row>
    <row r="12" spans="6:10" ht="25.5" customHeight="1">
      <c r="F12" s="59"/>
      <c r="G12" s="59"/>
      <c r="I12" s="59"/>
      <c r="J12" s="5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5" t="s">
        <v>200</v>
      </c>
    </row>
    <row r="2" spans="1:7" ht="27" customHeight="1">
      <c r="A2" s="209" t="s">
        <v>201</v>
      </c>
      <c r="B2" s="209"/>
      <c r="C2" s="209"/>
      <c r="D2" s="209"/>
      <c r="E2" s="209"/>
      <c r="F2" s="209"/>
      <c r="G2" s="209"/>
    </row>
    <row r="3" ht="12.75" customHeight="1">
      <c r="G3" s="54" t="s">
        <v>3</v>
      </c>
    </row>
    <row r="4" spans="1:7" ht="24" customHeight="1">
      <c r="A4" s="215" t="s">
        <v>83</v>
      </c>
      <c r="B4" s="215" t="s">
        <v>202</v>
      </c>
      <c r="C4" s="215"/>
      <c r="D4" s="215"/>
      <c r="E4" s="215"/>
      <c r="F4" s="215"/>
      <c r="G4" s="215"/>
    </row>
    <row r="5" spans="1:7" ht="18" customHeight="1">
      <c r="A5" s="215"/>
      <c r="B5" s="231" t="s">
        <v>107</v>
      </c>
      <c r="C5" s="250" t="s">
        <v>203</v>
      </c>
      <c r="D5" s="231" t="s">
        <v>204</v>
      </c>
      <c r="E5" s="256" t="s">
        <v>205</v>
      </c>
      <c r="F5" s="256"/>
      <c r="G5" s="250" t="s">
        <v>206</v>
      </c>
    </row>
    <row r="6" spans="1:7" ht="27" customHeight="1">
      <c r="A6" s="218"/>
      <c r="B6" s="232"/>
      <c r="C6" s="251"/>
      <c r="D6" s="232"/>
      <c r="E6" s="75" t="s">
        <v>204</v>
      </c>
      <c r="F6" s="76" t="s">
        <v>207</v>
      </c>
      <c r="G6" s="251"/>
    </row>
    <row r="7" spans="1:7" s="34" customFormat="1" ht="27.75" customHeight="1">
      <c r="A7" s="193" t="s">
        <v>314</v>
      </c>
      <c r="B7" s="78">
        <v>13.1</v>
      </c>
      <c r="C7" s="79">
        <v>13.1</v>
      </c>
      <c r="D7" s="80"/>
      <c r="E7" s="80"/>
      <c r="F7" s="80"/>
      <c r="G7" s="78"/>
    </row>
    <row r="8" spans="1:8" ht="12.75" customHeight="1">
      <c r="A8" s="81"/>
      <c r="B8" s="81"/>
      <c r="C8" s="81"/>
      <c r="D8" s="81"/>
      <c r="E8" s="81"/>
      <c r="F8" s="81"/>
      <c r="G8" s="81"/>
      <c r="H8" s="59"/>
    </row>
    <row r="9" spans="1:9" ht="12.75" customHeight="1">
      <c r="A9" s="81"/>
      <c r="B9" s="81"/>
      <c r="C9" s="81"/>
      <c r="D9" s="81"/>
      <c r="E9" s="81"/>
      <c r="F9" s="81"/>
      <c r="G9" s="81"/>
      <c r="H9" s="59"/>
      <c r="I9" s="59"/>
    </row>
    <row r="10" spans="1:9" ht="12.75" customHeight="1">
      <c r="A10" s="81"/>
      <c r="B10" s="81"/>
      <c r="C10" s="81"/>
      <c r="D10" s="81"/>
      <c r="E10" s="81"/>
      <c r="F10" s="81"/>
      <c r="G10" s="81"/>
      <c r="I10" s="59"/>
    </row>
    <row r="11" spans="1:7" s="72" customFormat="1" ht="16.5" customHeight="1">
      <c r="A11" s="82" t="s">
        <v>208</v>
      </c>
      <c r="B11" s="83"/>
      <c r="C11" s="83"/>
      <c r="D11" s="83"/>
      <c r="E11" s="83"/>
      <c r="F11" s="83"/>
      <c r="G11" s="83"/>
    </row>
    <row r="12" spans="1:7" s="72" customFormat="1" ht="16.5" customHeight="1">
      <c r="A12" s="84" t="s">
        <v>209</v>
      </c>
      <c r="B12" s="84"/>
      <c r="C12" s="84"/>
      <c r="D12" s="84"/>
      <c r="E12" s="84"/>
      <c r="F12" s="84"/>
      <c r="G12" s="84"/>
    </row>
    <row r="13" spans="1:7" s="72" customFormat="1" ht="16.5" customHeight="1">
      <c r="A13" s="85" t="s">
        <v>210</v>
      </c>
      <c r="B13" s="85"/>
      <c r="C13" s="85"/>
      <c r="D13" s="85"/>
      <c r="E13" s="85"/>
      <c r="F13" s="85"/>
      <c r="G13" s="85"/>
    </row>
    <row r="14" spans="2:4" ht="12.75" customHeight="1">
      <c r="B14" s="59"/>
      <c r="C14" s="59"/>
      <c r="D14" s="59"/>
    </row>
    <row r="15" spans="2:5" ht="12.75" customHeight="1">
      <c r="B15" s="59"/>
      <c r="C15" s="59"/>
      <c r="D15" s="59"/>
      <c r="E15" s="59"/>
    </row>
    <row r="16" spans="2:5" ht="12.75" customHeight="1">
      <c r="B16" s="59"/>
      <c r="C16" s="59"/>
      <c r="E16" s="59"/>
    </row>
    <row r="17" spans="2:6" ht="12.75" customHeight="1">
      <c r="B17" s="59"/>
      <c r="C17" s="59"/>
      <c r="D17" s="59"/>
      <c r="E17" s="59"/>
      <c r="F17" s="59"/>
    </row>
    <row r="18" spans="3:6" ht="12.75" customHeight="1">
      <c r="C18" s="59"/>
      <c r="D18" s="59"/>
      <c r="F18" s="59"/>
    </row>
    <row r="19" spans="3:6" ht="12.75" customHeight="1">
      <c r="C19" s="59"/>
      <c r="D19" s="59"/>
      <c r="F19" s="59"/>
    </row>
    <row r="20" ht="12.75" customHeight="1">
      <c r="C20" s="59"/>
    </row>
    <row r="21" ht="12.75" customHeight="1">
      <c r="D21" s="59"/>
    </row>
    <row r="22" ht="12.75" customHeight="1">
      <c r="D22" s="59"/>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20"/>
  <sheetViews>
    <sheetView showGridLines="0" tabSelected="1" view="pageBreakPreview" zoomScale="98" zoomScaleSheetLayoutView="98" zoomScalePageLayoutView="0" workbookViewId="0" topLeftCell="A1">
      <selection activeCell="O10" sqref="O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0"/>
      <c r="L1" s="52"/>
    </row>
    <row r="2" spans="1:12" ht="26.25" customHeight="1">
      <c r="A2" s="258" t="s">
        <v>211</v>
      </c>
      <c r="B2" s="258"/>
      <c r="C2" s="258"/>
      <c r="D2" s="258"/>
      <c r="E2" s="258"/>
      <c r="F2" s="258"/>
      <c r="G2" s="258"/>
      <c r="H2" s="258"/>
      <c r="I2" s="258"/>
      <c r="J2" s="258"/>
      <c r="K2" s="258"/>
      <c r="L2" s="258"/>
    </row>
    <row r="3" spans="1:12" ht="30.75" customHeight="1">
      <c r="A3" s="35" t="s">
        <v>212</v>
      </c>
      <c r="B3" s="35"/>
      <c r="C3" s="35"/>
      <c r="D3" s="35"/>
      <c r="E3" s="35"/>
      <c r="F3" s="35"/>
      <c r="G3" s="35"/>
      <c r="H3" s="35"/>
      <c r="I3" s="35"/>
      <c r="J3" s="35"/>
      <c r="K3" s="35"/>
      <c r="L3" s="35"/>
    </row>
    <row r="4" spans="1:12" ht="26.25" customHeight="1">
      <c r="A4" s="259" t="s">
        <v>279</v>
      </c>
      <c r="B4" s="260"/>
      <c r="C4" s="260"/>
      <c r="D4" s="260"/>
      <c r="E4" s="260"/>
      <c r="F4" s="260"/>
      <c r="G4" s="260"/>
      <c r="H4" s="260"/>
      <c r="I4" s="260"/>
      <c r="J4" s="260"/>
      <c r="K4" s="260"/>
      <c r="L4" s="70" t="s">
        <v>3</v>
      </c>
    </row>
    <row r="5" spans="1:12" ht="26.25" customHeight="1">
      <c r="A5" s="257" t="s">
        <v>82</v>
      </c>
      <c r="B5" s="257" t="s">
        <v>213</v>
      </c>
      <c r="C5" s="261" t="s">
        <v>214</v>
      </c>
      <c r="D5" s="257" t="s">
        <v>215</v>
      </c>
      <c r="E5" s="212" t="s">
        <v>216</v>
      </c>
      <c r="F5" s="257"/>
      <c r="G5" s="257" t="s">
        <v>217</v>
      </c>
      <c r="H5" s="257" t="s">
        <v>218</v>
      </c>
      <c r="I5" s="257" t="s">
        <v>219</v>
      </c>
      <c r="J5" s="257" t="s">
        <v>220</v>
      </c>
      <c r="K5" s="257" t="s">
        <v>221</v>
      </c>
      <c r="L5" s="212" t="s">
        <v>222</v>
      </c>
    </row>
    <row r="6" spans="1:12" ht="36" customHeight="1">
      <c r="A6" s="211"/>
      <c r="B6" s="211"/>
      <c r="C6" s="262"/>
      <c r="D6" s="210"/>
      <c r="E6" s="63" t="s">
        <v>80</v>
      </c>
      <c r="F6" s="64" t="s">
        <v>223</v>
      </c>
      <c r="G6" s="211"/>
      <c r="H6" s="211"/>
      <c r="I6" s="211"/>
      <c r="J6" s="211"/>
      <c r="K6" s="211"/>
      <c r="L6" s="210"/>
    </row>
    <row r="7" spans="1:12" s="34" customFormat="1" ht="25.5" customHeight="1">
      <c r="A7" s="65"/>
      <c r="B7" s="66" t="s">
        <v>224</v>
      </c>
      <c r="C7" s="67"/>
      <c r="D7" s="68">
        <f>SUM(D8:D17)</f>
        <v>1933</v>
      </c>
      <c r="E7" s="68"/>
      <c r="F7" s="68">
        <f>SUM(F8:F17)</f>
        <v>1933</v>
      </c>
      <c r="G7" s="69"/>
      <c r="H7" s="69"/>
      <c r="I7" s="69"/>
      <c r="J7" s="69"/>
      <c r="K7" s="69"/>
      <c r="L7" s="71"/>
    </row>
    <row r="8" spans="1:12" s="34" customFormat="1" ht="25.5" customHeight="1">
      <c r="A8" s="195" t="s">
        <v>315</v>
      </c>
      <c r="B8" s="196" t="s">
        <v>316</v>
      </c>
      <c r="C8" s="67"/>
      <c r="D8" s="198">
        <v>200</v>
      </c>
      <c r="E8" s="198"/>
      <c r="F8" s="198">
        <v>200</v>
      </c>
      <c r="G8" s="197" t="s">
        <v>317</v>
      </c>
      <c r="H8" s="199" t="s">
        <v>329</v>
      </c>
      <c r="I8" s="197" t="s">
        <v>318</v>
      </c>
      <c r="J8" s="197" t="s">
        <v>318</v>
      </c>
      <c r="K8" s="197" t="s">
        <v>319</v>
      </c>
      <c r="L8" s="197" t="s">
        <v>320</v>
      </c>
    </row>
    <row r="9" spans="1:12" s="34" customFormat="1" ht="25.5" customHeight="1">
      <c r="A9" s="195" t="s">
        <v>315</v>
      </c>
      <c r="B9" s="196" t="s">
        <v>321</v>
      </c>
      <c r="C9" s="67"/>
      <c r="D9" s="198">
        <v>526</v>
      </c>
      <c r="E9" s="198"/>
      <c r="F9" s="198">
        <v>526</v>
      </c>
      <c r="G9" s="197" t="s">
        <v>317</v>
      </c>
      <c r="H9" s="199" t="s">
        <v>329</v>
      </c>
      <c r="I9" s="197" t="s">
        <v>322</v>
      </c>
      <c r="J9" s="197" t="s">
        <v>322</v>
      </c>
      <c r="K9" s="197" t="s">
        <v>319</v>
      </c>
      <c r="L9" s="197" t="s">
        <v>320</v>
      </c>
    </row>
    <row r="10" spans="1:12" s="34" customFormat="1" ht="25.5" customHeight="1">
      <c r="A10" s="195" t="s">
        <v>315</v>
      </c>
      <c r="B10" s="196" t="s">
        <v>371</v>
      </c>
      <c r="C10" s="67"/>
      <c r="D10" s="198">
        <v>86</v>
      </c>
      <c r="E10" s="198"/>
      <c r="F10" s="198">
        <v>86</v>
      </c>
      <c r="G10" s="197" t="s">
        <v>317</v>
      </c>
      <c r="H10" s="199" t="s">
        <v>329</v>
      </c>
      <c r="I10" s="197" t="s">
        <v>322</v>
      </c>
      <c r="J10" s="197" t="s">
        <v>322</v>
      </c>
      <c r="K10" s="197" t="s">
        <v>319</v>
      </c>
      <c r="L10" s="197" t="s">
        <v>320</v>
      </c>
    </row>
    <row r="11" spans="1:12" s="34" customFormat="1" ht="25.5" customHeight="1">
      <c r="A11" s="195" t="s">
        <v>315</v>
      </c>
      <c r="B11" s="196" t="s">
        <v>370</v>
      </c>
      <c r="C11" s="67"/>
      <c r="D11" s="198">
        <v>66</v>
      </c>
      <c r="E11" s="198"/>
      <c r="F11" s="198">
        <v>66</v>
      </c>
      <c r="G11" s="197" t="s">
        <v>317</v>
      </c>
      <c r="H11" s="199" t="s">
        <v>329</v>
      </c>
      <c r="I11" s="197" t="s">
        <v>326</v>
      </c>
      <c r="J11" s="197" t="s">
        <v>326</v>
      </c>
      <c r="K11" s="197" t="s">
        <v>319</v>
      </c>
      <c r="L11" s="197" t="s">
        <v>320</v>
      </c>
    </row>
    <row r="12" spans="1:12" s="34" customFormat="1" ht="25.5" customHeight="1">
      <c r="A12" s="195" t="s">
        <v>315</v>
      </c>
      <c r="B12" s="196" t="s">
        <v>323</v>
      </c>
      <c r="C12" s="67"/>
      <c r="D12" s="198">
        <v>180</v>
      </c>
      <c r="E12" s="198"/>
      <c r="F12" s="198">
        <v>180</v>
      </c>
      <c r="G12" s="197" t="s">
        <v>317</v>
      </c>
      <c r="H12" s="199" t="s">
        <v>330</v>
      </c>
      <c r="I12" s="197" t="s">
        <v>324</v>
      </c>
      <c r="J12" s="197" t="s">
        <v>324</v>
      </c>
      <c r="K12" s="197" t="s">
        <v>319</v>
      </c>
      <c r="L12" s="197" t="s">
        <v>320</v>
      </c>
    </row>
    <row r="13" spans="1:12" s="34" customFormat="1" ht="25.5" customHeight="1">
      <c r="A13" s="195" t="s">
        <v>315</v>
      </c>
      <c r="B13" s="196" t="s">
        <v>372</v>
      </c>
      <c r="C13" s="67"/>
      <c r="D13" s="198">
        <v>200</v>
      </c>
      <c r="E13" s="198"/>
      <c r="F13" s="198">
        <v>200</v>
      </c>
      <c r="G13" s="197" t="s">
        <v>317</v>
      </c>
      <c r="H13" s="199" t="s">
        <v>330</v>
      </c>
      <c r="I13" s="199" t="s">
        <v>375</v>
      </c>
      <c r="J13" s="199" t="s">
        <v>375</v>
      </c>
      <c r="K13" s="197" t="s">
        <v>319</v>
      </c>
      <c r="L13" s="197" t="s">
        <v>320</v>
      </c>
    </row>
    <row r="14" spans="1:12" s="34" customFormat="1" ht="25.5" customHeight="1">
      <c r="A14" s="195" t="s">
        <v>315</v>
      </c>
      <c r="B14" s="196" t="s">
        <v>373</v>
      </c>
      <c r="C14" s="67"/>
      <c r="D14" s="198">
        <v>180</v>
      </c>
      <c r="E14" s="198"/>
      <c r="F14" s="198">
        <v>180</v>
      </c>
      <c r="G14" s="197" t="s">
        <v>317</v>
      </c>
      <c r="H14" s="199" t="s">
        <v>330</v>
      </c>
      <c r="I14" s="199" t="s">
        <v>375</v>
      </c>
      <c r="J14" s="199" t="s">
        <v>375</v>
      </c>
      <c r="K14" s="197" t="s">
        <v>319</v>
      </c>
      <c r="L14" s="197" t="s">
        <v>320</v>
      </c>
    </row>
    <row r="15" spans="1:12" s="34" customFormat="1" ht="25.5" customHeight="1">
      <c r="A15" s="195" t="s">
        <v>315</v>
      </c>
      <c r="B15" s="196" t="s">
        <v>374</v>
      </c>
      <c r="C15" s="67"/>
      <c r="D15" s="198">
        <f>1933-1779</f>
        <v>154</v>
      </c>
      <c r="E15" s="198"/>
      <c r="F15" s="198">
        <f>1933-1779</f>
        <v>154</v>
      </c>
      <c r="G15" s="197" t="s">
        <v>317</v>
      </c>
      <c r="H15" s="199" t="s">
        <v>330</v>
      </c>
      <c r="I15" s="197" t="s">
        <v>325</v>
      </c>
      <c r="J15" s="197" t="s">
        <v>325</v>
      </c>
      <c r="K15" s="197" t="s">
        <v>319</v>
      </c>
      <c r="L15" s="197" t="s">
        <v>320</v>
      </c>
    </row>
    <row r="16" spans="1:12" s="34" customFormat="1" ht="25.5" customHeight="1">
      <c r="A16" s="195" t="s">
        <v>315</v>
      </c>
      <c r="B16" s="196" t="s">
        <v>327</v>
      </c>
      <c r="C16" s="67"/>
      <c r="D16" s="198">
        <v>113</v>
      </c>
      <c r="E16" s="198"/>
      <c r="F16" s="198">
        <v>113</v>
      </c>
      <c r="G16" s="197" t="s">
        <v>317</v>
      </c>
      <c r="H16" s="199" t="s">
        <v>330</v>
      </c>
      <c r="I16" s="197" t="s">
        <v>326</v>
      </c>
      <c r="J16" s="197" t="s">
        <v>326</v>
      </c>
      <c r="K16" s="197" t="s">
        <v>319</v>
      </c>
      <c r="L16" s="197" t="s">
        <v>320</v>
      </c>
    </row>
    <row r="17" spans="1:12" s="34" customFormat="1" ht="25.5" customHeight="1">
      <c r="A17" s="195" t="s">
        <v>315</v>
      </c>
      <c r="B17" s="196" t="s">
        <v>328</v>
      </c>
      <c r="C17" s="67"/>
      <c r="D17" s="198">
        <v>228</v>
      </c>
      <c r="E17" s="198"/>
      <c r="F17" s="198">
        <v>228</v>
      </c>
      <c r="G17" s="197" t="s">
        <v>317</v>
      </c>
      <c r="H17" s="199" t="s">
        <v>330</v>
      </c>
      <c r="I17" s="197" t="s">
        <v>326</v>
      </c>
      <c r="J17" s="197" t="s">
        <v>326</v>
      </c>
      <c r="K17" s="197" t="s">
        <v>319</v>
      </c>
      <c r="L17" s="197" t="s">
        <v>320</v>
      </c>
    </row>
    <row r="18" spans="1:12" ht="26.25" customHeight="1">
      <c r="A18" s="60" t="s">
        <v>225</v>
      </c>
      <c r="B18" s="59"/>
      <c r="C18" s="59"/>
      <c r="D18" s="59"/>
      <c r="E18" s="59"/>
      <c r="F18" s="59"/>
      <c r="G18" s="59"/>
      <c r="H18" s="59"/>
      <c r="I18" s="59"/>
      <c r="J18" s="59"/>
      <c r="K18" s="59"/>
      <c r="L18" s="59"/>
    </row>
    <row r="19" spans="2:10" ht="25.5" customHeight="1">
      <c r="B19" s="59"/>
      <c r="C19" s="59"/>
      <c r="D19" s="59"/>
      <c r="E19" s="59"/>
      <c r="F19" s="59"/>
      <c r="J19" s="59"/>
    </row>
    <row r="20" spans="4:6" ht="25.5" customHeight="1">
      <c r="D20" s="59"/>
      <c r="E20" s="59"/>
      <c r="F20" s="59"/>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F9" sqref="F9"/>
    </sheetView>
  </sheetViews>
  <sheetFormatPr defaultColWidth="9.16015625" defaultRowHeight="23.25" customHeight="1"/>
  <cols>
    <col min="1" max="1" width="24.16015625" style="0" customWidth="1"/>
    <col min="2" max="2" width="15.33203125" style="0" customWidth="1"/>
    <col min="3" max="3" width="18.83203125" style="0" customWidth="1"/>
    <col min="4" max="4" width="12.5" style="0" customWidth="1"/>
    <col min="5" max="6" width="18"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5" t="s">
        <v>226</v>
      </c>
      <c r="L1" s="52"/>
    </row>
    <row r="2" spans="1:12" ht="23.25" customHeight="1">
      <c r="A2" s="36" t="s">
        <v>227</v>
      </c>
      <c r="B2" s="36"/>
      <c r="C2" s="36"/>
      <c r="D2" s="36"/>
      <c r="E2" s="36"/>
      <c r="F2" s="36"/>
      <c r="G2" s="36"/>
      <c r="H2" s="36"/>
      <c r="I2" s="36"/>
      <c r="J2" s="36"/>
      <c r="K2" s="36"/>
      <c r="L2" s="36"/>
    </row>
    <row r="3" spans="1:12" ht="23.25" customHeight="1">
      <c r="A3" s="37"/>
      <c r="B3" s="37"/>
      <c r="C3" s="37"/>
      <c r="D3" s="37"/>
      <c r="E3" s="37"/>
      <c r="F3" s="37"/>
      <c r="G3" s="37"/>
      <c r="H3" s="37"/>
      <c r="I3" s="37"/>
      <c r="J3" s="37"/>
      <c r="K3" s="37"/>
      <c r="L3" s="53" t="s">
        <v>3</v>
      </c>
    </row>
    <row r="4" spans="1:13" ht="23.25" customHeight="1">
      <c r="A4" s="267" t="s">
        <v>228</v>
      </c>
      <c r="B4" s="38" t="s">
        <v>229</v>
      </c>
      <c r="C4" s="39"/>
      <c r="D4" s="39"/>
      <c r="E4" s="39"/>
      <c r="F4" s="39"/>
      <c r="G4" s="40"/>
      <c r="H4" s="41"/>
      <c r="I4" s="269" t="s">
        <v>230</v>
      </c>
      <c r="J4" s="263" t="s">
        <v>231</v>
      </c>
      <c r="K4" s="263" t="s">
        <v>232</v>
      </c>
      <c r="L4" s="263"/>
      <c r="M4" s="54"/>
    </row>
    <row r="5" spans="1:13" ht="23.25" customHeight="1">
      <c r="A5" s="263"/>
      <c r="B5" s="268" t="s">
        <v>215</v>
      </c>
      <c r="C5" s="38" t="s">
        <v>233</v>
      </c>
      <c r="D5" s="40"/>
      <c r="E5" s="40"/>
      <c r="F5" s="41"/>
      <c r="G5" s="264" t="s">
        <v>234</v>
      </c>
      <c r="H5" s="265"/>
      <c r="I5" s="270"/>
      <c r="J5" s="263"/>
      <c r="K5" s="263" t="s">
        <v>235</v>
      </c>
      <c r="L5" s="263" t="s">
        <v>236</v>
      </c>
      <c r="M5" s="54"/>
    </row>
    <row r="6" spans="1:13" ht="47.25" customHeight="1">
      <c r="A6" s="263"/>
      <c r="B6" s="263"/>
      <c r="C6" s="42" t="s">
        <v>237</v>
      </c>
      <c r="D6" s="42" t="s">
        <v>238</v>
      </c>
      <c r="E6" s="42" t="s">
        <v>239</v>
      </c>
      <c r="F6" s="42" t="s">
        <v>240</v>
      </c>
      <c r="G6" s="43" t="s">
        <v>100</v>
      </c>
      <c r="H6" s="43" t="s">
        <v>241</v>
      </c>
      <c r="I6" s="271"/>
      <c r="J6" s="263"/>
      <c r="K6" s="263"/>
      <c r="L6" s="263"/>
      <c r="M6" s="54"/>
    </row>
    <row r="7" spans="1:13" s="34" customFormat="1" ht="22.5" customHeight="1">
      <c r="A7" s="44" t="s">
        <v>224</v>
      </c>
      <c r="B7" s="45"/>
      <c r="C7" s="45"/>
      <c r="D7" s="46"/>
      <c r="E7" s="47"/>
      <c r="F7" s="45"/>
      <c r="G7" s="45"/>
      <c r="H7" s="46"/>
      <c r="I7" s="55"/>
      <c r="J7" s="56"/>
      <c r="K7" s="55"/>
      <c r="L7" s="55"/>
      <c r="M7" s="57"/>
    </row>
    <row r="8" spans="1:12" ht="150" customHeight="1">
      <c r="A8" s="48" t="s">
        <v>334</v>
      </c>
      <c r="B8" s="49">
        <v>67269.16</v>
      </c>
      <c r="C8" s="49">
        <v>65291.59</v>
      </c>
      <c r="D8" s="50"/>
      <c r="E8" s="51">
        <v>200</v>
      </c>
      <c r="F8" s="49">
        <v>1777.57</v>
      </c>
      <c r="G8" s="49"/>
      <c r="H8" s="50"/>
      <c r="I8" s="200" t="s">
        <v>331</v>
      </c>
      <c r="J8" s="201" t="s">
        <v>332</v>
      </c>
      <c r="K8" s="202">
        <v>1</v>
      </c>
      <c r="L8" s="203" t="s">
        <v>333</v>
      </c>
    </row>
    <row r="9" spans="1:13" ht="150" customHeight="1">
      <c r="A9" s="44"/>
      <c r="B9" s="45"/>
      <c r="C9" s="45"/>
      <c r="D9" s="266"/>
      <c r="E9" s="266"/>
      <c r="F9" s="45"/>
      <c r="G9" s="45"/>
      <c r="H9" s="45"/>
      <c r="I9" s="55"/>
      <c r="J9" s="55"/>
      <c r="K9" s="55"/>
      <c r="L9" s="55"/>
      <c r="M9" s="58"/>
    </row>
    <row r="10" ht="22.5" customHeight="1"/>
    <row r="11" ht="22.5" customHeight="1"/>
    <row r="12" ht="22.5" customHeight="1">
      <c r="L12" s="59"/>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58" r:id="rId1"/>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G9" sqref="G9"/>
    </sheetView>
  </sheetViews>
  <sheetFormatPr defaultColWidth="9.16015625" defaultRowHeight="12.75" customHeight="1"/>
  <cols>
    <col min="1" max="1" width="46.83203125" style="0" customWidth="1"/>
    <col min="2" max="2" width="22" style="0" customWidth="1"/>
    <col min="3" max="5" width="6.33203125" style="0" customWidth="1"/>
    <col min="6" max="8" width="11.5" style="0" bestFit="1" customWidth="1"/>
    <col min="9" max="17" width="8.33203125" style="0" customWidth="1"/>
    <col min="18" max="18" width="9" style="0" customWidth="1"/>
    <col min="19" max="255" width="9.16015625" style="0" customWidth="1"/>
  </cols>
  <sheetData>
    <row r="1" spans="1:18" ht="33" customHeight="1">
      <c r="A1" s="12" t="s">
        <v>242</v>
      </c>
      <c r="B1" s="13"/>
      <c r="C1" s="13"/>
      <c r="D1" s="13"/>
      <c r="E1" s="13"/>
      <c r="F1" s="13"/>
      <c r="G1" s="13"/>
      <c r="H1" s="13"/>
      <c r="I1" s="13"/>
      <c r="J1" s="13"/>
      <c r="K1" s="13"/>
      <c r="L1" s="13"/>
      <c r="M1" s="13"/>
      <c r="N1" s="13"/>
      <c r="O1" s="13"/>
      <c r="P1" s="13"/>
      <c r="Q1" s="13"/>
      <c r="R1" s="28"/>
    </row>
    <row r="2" spans="1:18" ht="21.75" customHeight="1">
      <c r="A2" s="273" t="s">
        <v>243</v>
      </c>
      <c r="B2" s="273"/>
      <c r="C2" s="273"/>
      <c r="D2" s="273"/>
      <c r="E2" s="273"/>
      <c r="F2" s="273"/>
      <c r="G2" s="273"/>
      <c r="H2" s="273"/>
      <c r="I2" s="273"/>
      <c r="J2" s="273"/>
      <c r="K2" s="273"/>
      <c r="L2" s="273"/>
      <c r="M2" s="273"/>
      <c r="N2" s="273"/>
      <c r="O2" s="273"/>
      <c r="P2" s="273"/>
      <c r="Q2" s="273"/>
      <c r="R2" s="28"/>
    </row>
    <row r="3" spans="1:18" ht="18" customHeight="1">
      <c r="A3" s="14" t="s">
        <v>351</v>
      </c>
      <c r="B3" s="13"/>
      <c r="C3" s="13"/>
      <c r="D3" s="13"/>
      <c r="E3" s="13"/>
      <c r="F3" s="13"/>
      <c r="G3" s="13"/>
      <c r="H3" s="13"/>
      <c r="I3" s="13"/>
      <c r="J3" s="13"/>
      <c r="K3" s="13"/>
      <c r="L3" s="13"/>
      <c r="M3" s="13"/>
      <c r="N3" s="13"/>
      <c r="O3" s="13"/>
      <c r="P3" s="274" t="s">
        <v>244</v>
      </c>
      <c r="Q3" s="274"/>
      <c r="R3" s="28"/>
    </row>
    <row r="4" spans="1:18" ht="30" customHeight="1">
      <c r="A4" s="278" t="s">
        <v>245</v>
      </c>
      <c r="B4" s="278" t="s">
        <v>246</v>
      </c>
      <c r="C4" s="278" t="s">
        <v>247</v>
      </c>
      <c r="D4" s="278" t="s">
        <v>248</v>
      </c>
      <c r="E4" s="278" t="s">
        <v>249</v>
      </c>
      <c r="F4" s="275" t="s">
        <v>216</v>
      </c>
      <c r="G4" s="275"/>
      <c r="H4" s="275"/>
      <c r="I4" s="275"/>
      <c r="J4" s="275"/>
      <c r="K4" s="275"/>
      <c r="L4" s="275"/>
      <c r="M4" s="275"/>
      <c r="N4" s="275"/>
      <c r="O4" s="275"/>
      <c r="P4" s="276"/>
      <c r="Q4" s="276"/>
      <c r="R4" s="28"/>
    </row>
    <row r="5" spans="1:18" ht="30" customHeight="1">
      <c r="A5" s="278"/>
      <c r="B5" s="278"/>
      <c r="C5" s="278"/>
      <c r="D5" s="278"/>
      <c r="E5" s="278"/>
      <c r="F5" s="275" t="s">
        <v>224</v>
      </c>
      <c r="G5" s="277" t="s">
        <v>73</v>
      </c>
      <c r="H5" s="272"/>
      <c r="I5" s="272"/>
      <c r="J5" s="272" t="s">
        <v>250</v>
      </c>
      <c r="K5" s="272" t="s">
        <v>75</v>
      </c>
      <c r="L5" s="272" t="s">
        <v>251</v>
      </c>
      <c r="M5" s="272" t="s">
        <v>77</v>
      </c>
      <c r="N5" s="272" t="s">
        <v>78</v>
      </c>
      <c r="O5" s="272" t="s">
        <v>81</v>
      </c>
      <c r="P5" s="272" t="s">
        <v>79</v>
      </c>
      <c r="Q5" s="272" t="s">
        <v>80</v>
      </c>
      <c r="R5" s="28"/>
    </row>
    <row r="6" spans="1:18" ht="34.5" customHeight="1">
      <c r="A6" s="278"/>
      <c r="B6" s="278"/>
      <c r="C6" s="278"/>
      <c r="D6" s="278"/>
      <c r="E6" s="278"/>
      <c r="F6" s="279"/>
      <c r="G6" s="16" t="s">
        <v>107</v>
      </c>
      <c r="H6" s="17" t="s">
        <v>84</v>
      </c>
      <c r="I6" s="15" t="s">
        <v>85</v>
      </c>
      <c r="J6" s="272"/>
      <c r="K6" s="272"/>
      <c r="L6" s="272"/>
      <c r="M6" s="272"/>
      <c r="N6" s="272"/>
      <c r="O6" s="272"/>
      <c r="P6" s="272"/>
      <c r="Q6" s="272"/>
      <c r="R6" s="28"/>
    </row>
    <row r="7" spans="1:18" ht="30" customHeight="1">
      <c r="A7" s="18"/>
      <c r="B7" s="19"/>
      <c r="C7" s="31"/>
      <c r="D7" s="32"/>
      <c r="E7" s="33"/>
      <c r="F7" s="20">
        <f>SUM(F8:F20)</f>
        <v>1610</v>
      </c>
      <c r="G7" s="20">
        <f>SUM(G8:G20)</f>
        <v>1610</v>
      </c>
      <c r="H7" s="20">
        <f>SUM(H8:H20)</f>
        <v>1610</v>
      </c>
      <c r="I7" s="21"/>
      <c r="J7" s="21"/>
      <c r="K7" s="21"/>
      <c r="L7" s="21"/>
      <c r="M7" s="21"/>
      <c r="N7" s="20"/>
      <c r="O7" s="25"/>
      <c r="P7" s="20"/>
      <c r="Q7" s="29"/>
      <c r="R7" s="30"/>
    </row>
    <row r="8" spans="1:18" ht="21.75" customHeight="1">
      <c r="A8" s="204" t="s">
        <v>335</v>
      </c>
      <c r="B8" s="204" t="s">
        <v>336</v>
      </c>
      <c r="C8" s="22" t="s">
        <v>366</v>
      </c>
      <c r="D8" s="205">
        <v>1</v>
      </c>
      <c r="E8" s="205" t="s">
        <v>338</v>
      </c>
      <c r="F8" s="204">
        <v>150</v>
      </c>
      <c r="G8" s="204">
        <v>150</v>
      </c>
      <c r="H8" s="204">
        <v>150</v>
      </c>
      <c r="I8" s="22"/>
      <c r="J8" s="22"/>
      <c r="K8" s="22"/>
      <c r="L8" s="22"/>
      <c r="M8" s="22"/>
      <c r="N8" s="22"/>
      <c r="O8" s="22"/>
      <c r="P8" s="26"/>
      <c r="Q8" s="22"/>
      <c r="R8" s="28"/>
    </row>
    <row r="9" spans="1:18" ht="21.75" customHeight="1">
      <c r="A9" s="204" t="s">
        <v>339</v>
      </c>
      <c r="B9" s="204" t="s">
        <v>340</v>
      </c>
      <c r="C9" s="22" t="s">
        <v>366</v>
      </c>
      <c r="D9" s="205">
        <v>1</v>
      </c>
      <c r="E9" s="206" t="s">
        <v>337</v>
      </c>
      <c r="F9" s="204">
        <v>300</v>
      </c>
      <c r="G9" s="204">
        <v>300</v>
      </c>
      <c r="H9" s="204">
        <v>300</v>
      </c>
      <c r="I9" s="22"/>
      <c r="J9" s="22"/>
      <c r="K9" s="22"/>
      <c r="L9" s="22"/>
      <c r="M9" s="22"/>
      <c r="N9" s="22"/>
      <c r="O9" s="22"/>
      <c r="P9" s="22"/>
      <c r="Q9" s="22"/>
      <c r="R9" s="28"/>
    </row>
    <row r="10" spans="1:18" ht="21.75" customHeight="1">
      <c r="A10" s="204" t="s">
        <v>341</v>
      </c>
      <c r="B10" s="204" t="s">
        <v>340</v>
      </c>
      <c r="C10" s="22" t="s">
        <v>365</v>
      </c>
      <c r="D10" s="205">
        <v>1</v>
      </c>
      <c r="E10" s="205" t="s">
        <v>337</v>
      </c>
      <c r="F10" s="204">
        <v>400</v>
      </c>
      <c r="G10" s="204">
        <v>400</v>
      </c>
      <c r="H10" s="204">
        <v>400</v>
      </c>
      <c r="I10" s="22"/>
      <c r="J10" s="22"/>
      <c r="K10" s="22"/>
      <c r="L10" s="22"/>
      <c r="M10" s="22"/>
      <c r="N10" s="22"/>
      <c r="O10" s="22"/>
      <c r="P10" s="22"/>
      <c r="Q10" s="22"/>
      <c r="R10" s="28"/>
    </row>
    <row r="11" spans="1:18" ht="21.75" customHeight="1">
      <c r="A11" s="204" t="s">
        <v>342</v>
      </c>
      <c r="B11" s="204" t="s">
        <v>340</v>
      </c>
      <c r="C11" s="22" t="s">
        <v>365</v>
      </c>
      <c r="D11" s="205">
        <v>1</v>
      </c>
      <c r="E11" s="206" t="s">
        <v>337</v>
      </c>
      <c r="F11" s="204">
        <v>100</v>
      </c>
      <c r="G11" s="204">
        <v>100</v>
      </c>
      <c r="H11" s="204">
        <v>100</v>
      </c>
      <c r="I11" s="22"/>
      <c r="J11" s="22"/>
      <c r="K11" s="22"/>
      <c r="L11" s="22"/>
      <c r="M11" s="23"/>
      <c r="N11" s="23"/>
      <c r="O11" s="22"/>
      <c r="P11" s="22"/>
      <c r="Q11" s="22"/>
      <c r="R11" s="28"/>
    </row>
    <row r="12" spans="1:18" ht="21.75" customHeight="1">
      <c r="A12" s="204" t="s">
        <v>343</v>
      </c>
      <c r="B12" s="204" t="s">
        <v>340</v>
      </c>
      <c r="C12" s="22" t="s">
        <v>365</v>
      </c>
      <c r="D12" s="205">
        <v>1</v>
      </c>
      <c r="E12" s="205" t="s">
        <v>337</v>
      </c>
      <c r="F12" s="204">
        <v>100</v>
      </c>
      <c r="G12" s="204">
        <v>100</v>
      </c>
      <c r="H12" s="204">
        <v>100</v>
      </c>
      <c r="I12" s="22"/>
      <c r="J12" s="22"/>
      <c r="K12" s="22"/>
      <c r="L12" s="23"/>
      <c r="M12" s="23"/>
      <c r="N12" s="23"/>
      <c r="O12" s="22"/>
      <c r="P12" s="22"/>
      <c r="Q12" s="22"/>
      <c r="R12" s="28"/>
    </row>
    <row r="13" spans="1:18" ht="21.75" customHeight="1">
      <c r="A13" s="204" t="s">
        <v>344</v>
      </c>
      <c r="B13" s="204" t="s">
        <v>340</v>
      </c>
      <c r="C13" s="22" t="s">
        <v>365</v>
      </c>
      <c r="D13" s="205">
        <v>1</v>
      </c>
      <c r="E13" s="206" t="s">
        <v>337</v>
      </c>
      <c r="F13" s="204">
        <v>150</v>
      </c>
      <c r="G13" s="204">
        <v>150</v>
      </c>
      <c r="H13" s="204">
        <v>150</v>
      </c>
      <c r="I13" s="22"/>
      <c r="J13" s="22"/>
      <c r="K13" s="23"/>
      <c r="L13" s="23"/>
      <c r="M13" s="23"/>
      <c r="N13" s="23"/>
      <c r="O13" s="22"/>
      <c r="P13" s="22"/>
      <c r="Q13" s="23"/>
      <c r="R13" s="28"/>
    </row>
    <row r="14" spans="1:18" ht="21.75" customHeight="1">
      <c r="A14" s="204" t="s">
        <v>345</v>
      </c>
      <c r="B14" s="204" t="s">
        <v>340</v>
      </c>
      <c r="C14" s="22" t="s">
        <v>365</v>
      </c>
      <c r="D14" s="205">
        <v>1</v>
      </c>
      <c r="E14" s="205" t="s">
        <v>337</v>
      </c>
      <c r="F14" s="204">
        <v>50</v>
      </c>
      <c r="G14" s="204">
        <v>50</v>
      </c>
      <c r="H14" s="204">
        <v>50</v>
      </c>
      <c r="I14" s="23"/>
      <c r="J14" s="23"/>
      <c r="K14" s="23"/>
      <c r="L14" s="23"/>
      <c r="M14" s="23"/>
      <c r="N14" s="23"/>
      <c r="O14" s="22"/>
      <c r="P14" s="23"/>
      <c r="Q14" s="23"/>
      <c r="R14" s="28"/>
    </row>
    <row r="15" spans="1:17" ht="19.5" customHeight="1">
      <c r="A15" s="204" t="s">
        <v>346</v>
      </c>
      <c r="B15" s="204" t="s">
        <v>340</v>
      </c>
      <c r="C15" s="22" t="s">
        <v>365</v>
      </c>
      <c r="D15" s="205">
        <v>1</v>
      </c>
      <c r="E15" s="206" t="s">
        <v>337</v>
      </c>
      <c r="F15" s="204">
        <v>90</v>
      </c>
      <c r="G15" s="204">
        <v>90</v>
      </c>
      <c r="H15" s="204">
        <v>90</v>
      </c>
      <c r="I15" s="7"/>
      <c r="J15" s="7"/>
      <c r="K15" s="7"/>
      <c r="L15" s="7"/>
      <c r="M15" s="7"/>
      <c r="N15" s="7"/>
      <c r="O15" s="7"/>
      <c r="P15" s="7"/>
      <c r="Q15" s="7"/>
    </row>
    <row r="16" spans="1:17" ht="19.5" customHeight="1">
      <c r="A16" s="204" t="s">
        <v>347</v>
      </c>
      <c r="B16" s="204" t="s">
        <v>340</v>
      </c>
      <c r="C16" s="22" t="s">
        <v>365</v>
      </c>
      <c r="D16" s="205">
        <v>1</v>
      </c>
      <c r="E16" s="206" t="s">
        <v>337</v>
      </c>
      <c r="F16" s="204">
        <v>30</v>
      </c>
      <c r="G16" s="204">
        <v>30</v>
      </c>
      <c r="H16" s="204">
        <v>30</v>
      </c>
      <c r="I16" s="7"/>
      <c r="J16" s="7"/>
      <c r="K16" s="7"/>
      <c r="L16" s="7"/>
      <c r="M16" s="7"/>
      <c r="N16" s="7"/>
      <c r="O16" s="7"/>
      <c r="P16" s="7"/>
      <c r="Q16" s="7"/>
    </row>
    <row r="17" spans="1:17" ht="19.5" customHeight="1">
      <c r="A17" s="204" t="s">
        <v>348</v>
      </c>
      <c r="B17" s="204" t="s">
        <v>340</v>
      </c>
      <c r="C17" s="22" t="s">
        <v>365</v>
      </c>
      <c r="D17" s="205">
        <v>1</v>
      </c>
      <c r="E17" s="205" t="s">
        <v>337</v>
      </c>
      <c r="F17" s="204">
        <v>100</v>
      </c>
      <c r="G17" s="204">
        <v>100</v>
      </c>
      <c r="H17" s="204">
        <v>100</v>
      </c>
      <c r="I17" s="7"/>
      <c r="J17" s="7"/>
      <c r="K17" s="27"/>
      <c r="L17" s="7"/>
      <c r="M17" s="7"/>
      <c r="N17" s="7"/>
      <c r="O17" s="7"/>
      <c r="P17" s="7"/>
      <c r="Q17" s="7"/>
    </row>
    <row r="18" spans="1:17" ht="19.5" customHeight="1">
      <c r="A18" s="204" t="s">
        <v>349</v>
      </c>
      <c r="B18" s="204" t="s">
        <v>340</v>
      </c>
      <c r="C18" s="22" t="s">
        <v>365</v>
      </c>
      <c r="D18" s="205">
        <v>1</v>
      </c>
      <c r="E18" s="206" t="s">
        <v>337</v>
      </c>
      <c r="F18" s="204">
        <v>60</v>
      </c>
      <c r="G18" s="204">
        <v>60</v>
      </c>
      <c r="H18" s="204">
        <v>60</v>
      </c>
      <c r="I18" s="7"/>
      <c r="J18" s="7"/>
      <c r="K18" s="7"/>
      <c r="L18" s="7"/>
      <c r="M18" s="7"/>
      <c r="N18" s="7"/>
      <c r="O18" s="7"/>
      <c r="P18" s="7"/>
      <c r="Q18" s="7"/>
    </row>
    <row r="19" spans="1:17" ht="19.5" customHeight="1">
      <c r="A19" s="204" t="s">
        <v>350</v>
      </c>
      <c r="B19" s="204" t="s">
        <v>340</v>
      </c>
      <c r="C19" s="22" t="s">
        <v>365</v>
      </c>
      <c r="D19" s="205">
        <v>1</v>
      </c>
      <c r="E19" s="205" t="s">
        <v>337</v>
      </c>
      <c r="F19" s="204">
        <v>80</v>
      </c>
      <c r="G19" s="204">
        <v>80</v>
      </c>
      <c r="H19" s="204">
        <v>80</v>
      </c>
      <c r="I19" s="7"/>
      <c r="J19" s="7"/>
      <c r="K19" s="7"/>
      <c r="L19" s="7"/>
      <c r="M19" s="7"/>
      <c r="N19" s="7"/>
      <c r="O19" s="7"/>
      <c r="P19" s="7"/>
      <c r="Q19" s="7"/>
    </row>
    <row r="20" spans="1:17" ht="19.5" customHeight="1">
      <c r="A20" s="207"/>
      <c r="B20" s="207"/>
      <c r="C20" s="22"/>
      <c r="D20" s="205"/>
      <c r="E20" s="205"/>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3"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H11" sqref="H1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252</v>
      </c>
      <c r="B1" s="13"/>
      <c r="C1" s="13"/>
      <c r="D1" s="13"/>
      <c r="E1" s="13"/>
      <c r="F1" s="13"/>
      <c r="G1" s="13"/>
      <c r="H1" s="13"/>
      <c r="I1" s="13"/>
      <c r="J1" s="13"/>
      <c r="K1" s="13"/>
      <c r="L1" s="13"/>
      <c r="M1" s="13"/>
      <c r="N1" s="13"/>
      <c r="O1" s="13"/>
      <c r="P1" s="13"/>
      <c r="Q1" s="13"/>
      <c r="R1" s="28"/>
    </row>
    <row r="2" spans="1:18" ht="21.75" customHeight="1">
      <c r="A2" s="273" t="s">
        <v>253</v>
      </c>
      <c r="B2" s="273"/>
      <c r="C2" s="273"/>
      <c r="D2" s="273"/>
      <c r="E2" s="273"/>
      <c r="F2" s="273"/>
      <c r="G2" s="273"/>
      <c r="H2" s="273"/>
      <c r="I2" s="273"/>
      <c r="J2" s="273"/>
      <c r="K2" s="273"/>
      <c r="L2" s="273"/>
      <c r="M2" s="273"/>
      <c r="N2" s="273"/>
      <c r="O2" s="273"/>
      <c r="P2" s="273"/>
      <c r="Q2" s="273"/>
      <c r="R2" s="28"/>
    </row>
    <row r="3" spans="1:18" ht="11.25" customHeight="1">
      <c r="A3" s="14"/>
      <c r="B3" s="13"/>
      <c r="C3" s="13"/>
      <c r="D3" s="13"/>
      <c r="E3" s="13"/>
      <c r="F3" s="13"/>
      <c r="G3" s="13"/>
      <c r="H3" s="13"/>
      <c r="I3" s="13"/>
      <c r="J3" s="13"/>
      <c r="K3" s="13"/>
      <c r="L3" s="13"/>
      <c r="M3" s="13"/>
      <c r="N3" s="13"/>
      <c r="O3" s="13"/>
      <c r="P3" s="280" t="s">
        <v>244</v>
      </c>
      <c r="Q3" s="280"/>
      <c r="R3" s="28"/>
    </row>
    <row r="4" spans="1:18" ht="11.25" customHeight="1">
      <c r="A4" s="14" t="s">
        <v>313</v>
      </c>
      <c r="B4" s="13"/>
      <c r="C4" s="13"/>
      <c r="D4" s="13"/>
      <c r="E4" s="13"/>
      <c r="F4" s="13"/>
      <c r="G4" s="13"/>
      <c r="H4" s="13"/>
      <c r="I4" s="13"/>
      <c r="J4" s="13"/>
      <c r="K4" s="13"/>
      <c r="L4" s="13"/>
      <c r="M4" s="13"/>
      <c r="N4" s="13"/>
      <c r="O4" s="13"/>
      <c r="P4" s="24"/>
      <c r="Q4" s="24"/>
      <c r="R4" s="28"/>
    </row>
    <row r="5" spans="1:18" ht="30" customHeight="1">
      <c r="A5" s="281" t="s">
        <v>254</v>
      </c>
      <c r="B5" s="282"/>
      <c r="C5" s="282"/>
      <c r="D5" s="282"/>
      <c r="E5" s="283"/>
      <c r="F5" s="275" t="s">
        <v>216</v>
      </c>
      <c r="G5" s="275"/>
      <c r="H5" s="275"/>
      <c r="I5" s="275"/>
      <c r="J5" s="275"/>
      <c r="K5" s="275"/>
      <c r="L5" s="275"/>
      <c r="M5" s="275"/>
      <c r="N5" s="275"/>
      <c r="O5" s="275"/>
      <c r="P5" s="276"/>
      <c r="Q5" s="276"/>
      <c r="R5" s="28"/>
    </row>
    <row r="6" spans="1:18" ht="30" customHeight="1">
      <c r="A6" s="284" t="s">
        <v>255</v>
      </c>
      <c r="B6" s="284" t="s">
        <v>246</v>
      </c>
      <c r="C6" s="284" t="s">
        <v>256</v>
      </c>
      <c r="D6" s="284" t="s">
        <v>257</v>
      </c>
      <c r="E6" s="284" t="s">
        <v>258</v>
      </c>
      <c r="F6" s="275" t="s">
        <v>224</v>
      </c>
      <c r="G6" s="277" t="s">
        <v>73</v>
      </c>
      <c r="H6" s="272"/>
      <c r="I6" s="272"/>
      <c r="J6" s="272" t="s">
        <v>250</v>
      </c>
      <c r="K6" s="272" t="s">
        <v>75</v>
      </c>
      <c r="L6" s="272" t="s">
        <v>251</v>
      </c>
      <c r="M6" s="272" t="s">
        <v>77</v>
      </c>
      <c r="N6" s="272" t="s">
        <v>78</v>
      </c>
      <c r="O6" s="272" t="s">
        <v>81</v>
      </c>
      <c r="P6" s="272" t="s">
        <v>79</v>
      </c>
      <c r="Q6" s="272" t="s">
        <v>80</v>
      </c>
      <c r="R6" s="28"/>
    </row>
    <row r="7" spans="1:18" ht="25.5" customHeight="1">
      <c r="A7" s="285"/>
      <c r="B7" s="285"/>
      <c r="C7" s="285"/>
      <c r="D7" s="285"/>
      <c r="E7" s="285"/>
      <c r="F7" s="279"/>
      <c r="G7" s="16" t="s">
        <v>107</v>
      </c>
      <c r="H7" s="17" t="s">
        <v>84</v>
      </c>
      <c r="I7" s="15" t="s">
        <v>85</v>
      </c>
      <c r="J7" s="272"/>
      <c r="K7" s="272"/>
      <c r="L7" s="272"/>
      <c r="M7" s="272"/>
      <c r="N7" s="272"/>
      <c r="O7" s="272"/>
      <c r="P7" s="272"/>
      <c r="Q7" s="272"/>
      <c r="R7" s="28"/>
    </row>
    <row r="8" spans="1:18" ht="30" customHeight="1">
      <c r="A8" s="180"/>
      <c r="B8" s="180"/>
      <c r="C8" s="180"/>
      <c r="D8" s="180"/>
      <c r="E8" s="180"/>
      <c r="F8" s="179">
        <f>SUM(F9:F13)</f>
        <v>323</v>
      </c>
      <c r="G8" s="179">
        <f>SUM(G9:G13)</f>
        <v>323</v>
      </c>
      <c r="H8" s="179">
        <f>SUM(H9:H13)</f>
        <v>323</v>
      </c>
      <c r="I8" s="21"/>
      <c r="J8" s="21"/>
      <c r="K8" s="21"/>
      <c r="L8" s="21"/>
      <c r="M8" s="21"/>
      <c r="N8" s="20"/>
      <c r="O8" s="25"/>
      <c r="P8" s="20"/>
      <c r="Q8" s="29"/>
      <c r="R8" s="30"/>
    </row>
    <row r="9" spans="1:18" ht="21.75" customHeight="1">
      <c r="A9" s="204" t="s">
        <v>352</v>
      </c>
      <c r="B9" s="204" t="s">
        <v>353</v>
      </c>
      <c r="C9" s="204" t="s">
        <v>352</v>
      </c>
      <c r="D9" s="205" t="s">
        <v>355</v>
      </c>
      <c r="E9" s="205" t="s">
        <v>357</v>
      </c>
      <c r="F9" s="204">
        <v>80</v>
      </c>
      <c r="G9" s="204">
        <v>80</v>
      </c>
      <c r="H9" s="204">
        <v>80</v>
      </c>
      <c r="I9" s="22"/>
      <c r="J9" s="22"/>
      <c r="K9" s="22"/>
      <c r="L9" s="22"/>
      <c r="M9" s="22"/>
      <c r="N9" s="22"/>
      <c r="O9" s="22"/>
      <c r="P9" s="26"/>
      <c r="Q9" s="22"/>
      <c r="R9" s="28"/>
    </row>
    <row r="10" spans="1:18" ht="21.75" customHeight="1">
      <c r="A10" s="204" t="s">
        <v>358</v>
      </c>
      <c r="B10" s="204" t="s">
        <v>353</v>
      </c>
      <c r="C10" s="204" t="s">
        <v>358</v>
      </c>
      <c r="D10" s="205" t="s">
        <v>360</v>
      </c>
      <c r="E10" s="205" t="s">
        <v>357</v>
      </c>
      <c r="F10" s="204">
        <v>38</v>
      </c>
      <c r="G10" s="204">
        <v>38</v>
      </c>
      <c r="H10" s="204">
        <v>38</v>
      </c>
      <c r="I10" s="22"/>
      <c r="J10" s="22"/>
      <c r="K10" s="22"/>
      <c r="L10" s="22"/>
      <c r="M10" s="22"/>
      <c r="N10" s="22"/>
      <c r="O10" s="22"/>
      <c r="P10" s="22"/>
      <c r="Q10" s="22"/>
      <c r="R10" s="28"/>
    </row>
    <row r="11" spans="1:18" ht="21.75" customHeight="1">
      <c r="A11" s="204" t="s">
        <v>361</v>
      </c>
      <c r="B11" s="204" t="s">
        <v>353</v>
      </c>
      <c r="C11" s="204" t="s">
        <v>361</v>
      </c>
      <c r="D11" s="205" t="s">
        <v>354</v>
      </c>
      <c r="E11" s="205" t="s">
        <v>356</v>
      </c>
      <c r="F11" s="204">
        <v>35</v>
      </c>
      <c r="G11" s="204">
        <v>35</v>
      </c>
      <c r="H11" s="204">
        <v>35</v>
      </c>
      <c r="I11" s="22"/>
      <c r="J11" s="22"/>
      <c r="K11" s="22"/>
      <c r="L11" s="22"/>
      <c r="M11" s="22"/>
      <c r="N11" s="22"/>
      <c r="O11" s="22"/>
      <c r="P11" s="22"/>
      <c r="Q11" s="22"/>
      <c r="R11" s="28"/>
    </row>
    <row r="12" spans="1:18" ht="21.75" customHeight="1">
      <c r="A12" s="204" t="s">
        <v>362</v>
      </c>
      <c r="B12" s="204" t="s">
        <v>353</v>
      </c>
      <c r="C12" s="204" t="s">
        <v>362</v>
      </c>
      <c r="D12" s="205" t="s">
        <v>363</v>
      </c>
      <c r="E12" s="205" t="s">
        <v>356</v>
      </c>
      <c r="F12" s="204">
        <v>20</v>
      </c>
      <c r="G12" s="204">
        <v>20</v>
      </c>
      <c r="H12" s="204">
        <v>20</v>
      </c>
      <c r="I12" s="22"/>
      <c r="J12" s="22"/>
      <c r="K12" s="22"/>
      <c r="L12" s="22"/>
      <c r="M12" s="23"/>
      <c r="N12" s="23"/>
      <c r="O12" s="22"/>
      <c r="P12" s="22"/>
      <c r="Q12" s="22"/>
      <c r="R12" s="28"/>
    </row>
    <row r="13" spans="1:18" ht="21.75" customHeight="1">
      <c r="A13" s="204" t="s">
        <v>364</v>
      </c>
      <c r="B13" s="204" t="s">
        <v>353</v>
      </c>
      <c r="C13" s="204" t="s">
        <v>364</v>
      </c>
      <c r="D13" s="205" t="s">
        <v>359</v>
      </c>
      <c r="E13" s="205" t="s">
        <v>356</v>
      </c>
      <c r="F13" s="204">
        <v>150</v>
      </c>
      <c r="G13" s="204">
        <v>150</v>
      </c>
      <c r="H13" s="204">
        <v>150</v>
      </c>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D7" sqref="D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86" t="s">
        <v>260</v>
      </c>
      <c r="C2" s="286"/>
      <c r="D2" s="286"/>
      <c r="E2" s="3" t="s">
        <v>3</v>
      </c>
    </row>
    <row r="3" spans="2:5" ht="24.75" customHeight="1">
      <c r="B3" s="4" t="s">
        <v>313</v>
      </c>
      <c r="C3" s="2"/>
      <c r="D3" s="2"/>
      <c r="E3" s="3"/>
    </row>
    <row r="4" spans="2:5" ht="24" customHeight="1">
      <c r="B4" s="287" t="s">
        <v>261</v>
      </c>
      <c r="C4" s="287" t="s">
        <v>262</v>
      </c>
      <c r="D4" s="287" t="s">
        <v>263</v>
      </c>
      <c r="E4" s="288" t="s">
        <v>264</v>
      </c>
    </row>
    <row r="5" spans="2:5" ht="24" customHeight="1">
      <c r="B5" s="287"/>
      <c r="C5" s="287"/>
      <c r="D5" s="287"/>
      <c r="E5" s="289"/>
    </row>
    <row r="6" spans="2:5" ht="24" customHeight="1">
      <c r="B6" s="5" t="s">
        <v>265</v>
      </c>
      <c r="C6" s="6"/>
      <c r="D6" s="7"/>
      <c r="E6" s="7"/>
    </row>
    <row r="7" spans="2:5" ht="24" customHeight="1">
      <c r="B7" s="5" t="s">
        <v>266</v>
      </c>
      <c r="C7" s="8">
        <v>1</v>
      </c>
      <c r="D7" s="7"/>
      <c r="E7" s="7"/>
    </row>
    <row r="8" spans="2:5" ht="24" customHeight="1">
      <c r="B8" s="9" t="s">
        <v>267</v>
      </c>
      <c r="C8" s="8">
        <v>2</v>
      </c>
      <c r="D8" s="7">
        <v>3215111.49</v>
      </c>
      <c r="E8" s="7">
        <v>100694</v>
      </c>
    </row>
    <row r="9" spans="2:5" ht="24" customHeight="1">
      <c r="B9" s="9" t="s">
        <v>268</v>
      </c>
      <c r="C9" s="8">
        <v>3</v>
      </c>
      <c r="D9" s="7">
        <v>1153412.65</v>
      </c>
      <c r="E9" s="7">
        <v>83882.54</v>
      </c>
    </row>
    <row r="10" spans="2:5" ht="24" customHeight="1">
      <c r="B10" s="9" t="s">
        <v>269</v>
      </c>
      <c r="C10" s="10">
        <v>4</v>
      </c>
      <c r="D10" s="7"/>
      <c r="E10" s="7"/>
    </row>
    <row r="11" spans="2:5" ht="24" customHeight="1">
      <c r="B11" s="9" t="s">
        <v>270</v>
      </c>
      <c r="C11" s="8">
        <v>5</v>
      </c>
      <c r="D11" s="7"/>
      <c r="E11" s="7"/>
    </row>
    <row r="12" spans="2:5" ht="24" customHeight="1">
      <c r="B12" s="9" t="s">
        <v>271</v>
      </c>
      <c r="C12" s="8">
        <v>6</v>
      </c>
      <c r="D12" s="7"/>
      <c r="E12" s="7">
        <v>11533</v>
      </c>
    </row>
    <row r="13" spans="2:5" ht="24" customHeight="1">
      <c r="B13" s="9" t="s">
        <v>272</v>
      </c>
      <c r="C13" s="8">
        <v>7</v>
      </c>
      <c r="D13" s="7"/>
      <c r="E13" s="7"/>
    </row>
    <row r="14" spans="2:5" ht="24" customHeight="1">
      <c r="B14" s="9" t="s">
        <v>273</v>
      </c>
      <c r="C14" s="8">
        <v>8</v>
      </c>
      <c r="D14" s="7"/>
      <c r="E14" s="7"/>
    </row>
    <row r="15" spans="2:5" ht="24" customHeight="1">
      <c r="B15" s="9" t="s">
        <v>274</v>
      </c>
      <c r="C15" s="8">
        <v>9</v>
      </c>
      <c r="D15" s="7">
        <v>3089152</v>
      </c>
      <c r="E15" s="7">
        <f>E8-E9-E12-E11</f>
        <v>5278.460000000006</v>
      </c>
    </row>
    <row r="16" spans="2:5" ht="24" customHeight="1">
      <c r="B16" s="11" t="s">
        <v>275</v>
      </c>
      <c r="C16" s="8">
        <v>10</v>
      </c>
      <c r="D16" s="7"/>
      <c r="E16" s="7"/>
    </row>
    <row r="17" spans="2:5" ht="24" customHeight="1">
      <c r="B17" s="6" t="s">
        <v>276</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C7" sqref="C7"/>
    </sheetView>
  </sheetViews>
  <sheetFormatPr defaultColWidth="15.5" defaultRowHeight="25.5" customHeight="1"/>
  <sheetData>
    <row r="1" ht="21.75" customHeight="1">
      <c r="A1" s="35" t="s">
        <v>69</v>
      </c>
    </row>
    <row r="2" spans="1:13" ht="36" customHeight="1">
      <c r="A2" s="209" t="s">
        <v>70</v>
      </c>
      <c r="B2" s="209"/>
      <c r="C2" s="209"/>
      <c r="D2" s="209"/>
      <c r="E2" s="209"/>
      <c r="F2" s="209"/>
      <c r="G2" s="209"/>
      <c r="H2" s="209"/>
      <c r="I2" s="209"/>
      <c r="J2" s="209"/>
      <c r="K2" s="209"/>
      <c r="L2" s="209"/>
      <c r="M2" s="209"/>
    </row>
    <row r="3" spans="1:13" ht="16.5" customHeight="1">
      <c r="A3" s="170" t="s">
        <v>279</v>
      </c>
      <c r="M3" t="s">
        <v>3</v>
      </c>
    </row>
    <row r="4" spans="1:13" ht="20.25" customHeight="1">
      <c r="A4" s="213" t="s">
        <v>71</v>
      </c>
      <c r="B4" s="213"/>
      <c r="C4" s="213" t="s">
        <v>72</v>
      </c>
      <c r="D4" s="213" t="s">
        <v>73</v>
      </c>
      <c r="E4" s="213"/>
      <c r="F4" s="213" t="s">
        <v>74</v>
      </c>
      <c r="G4" s="213" t="s">
        <v>75</v>
      </c>
      <c r="H4" s="213" t="s">
        <v>76</v>
      </c>
      <c r="I4" s="213" t="s">
        <v>77</v>
      </c>
      <c r="J4" s="213" t="s">
        <v>78</v>
      </c>
      <c r="K4" s="213" t="s">
        <v>79</v>
      </c>
      <c r="L4" s="213" t="s">
        <v>80</v>
      </c>
      <c r="M4" s="213" t="s">
        <v>81</v>
      </c>
    </row>
    <row r="5" spans="1:13" ht="25.5" customHeight="1">
      <c r="A5" s="142" t="s">
        <v>82</v>
      </c>
      <c r="B5" s="142" t="s">
        <v>83</v>
      </c>
      <c r="C5" s="213"/>
      <c r="D5" s="142" t="s">
        <v>84</v>
      </c>
      <c r="E5" s="142" t="s">
        <v>85</v>
      </c>
      <c r="F5" s="213"/>
      <c r="G5" s="213"/>
      <c r="H5" s="213"/>
      <c r="I5" s="213"/>
      <c r="J5" s="213"/>
      <c r="K5" s="213"/>
      <c r="L5" s="213"/>
      <c r="M5" s="213"/>
    </row>
    <row r="6" spans="1:13" s="34" customFormat="1" ht="25.5" customHeight="1">
      <c r="A6" s="171" t="s">
        <v>277</v>
      </c>
      <c r="B6" s="171" t="s">
        <v>278</v>
      </c>
      <c r="C6" s="91">
        <f>D6+E6+H6</f>
        <v>67269.16</v>
      </c>
      <c r="D6" s="149">
        <v>65291.59</v>
      </c>
      <c r="E6" s="91">
        <v>200</v>
      </c>
      <c r="F6" s="91"/>
      <c r="G6" s="152"/>
      <c r="H6" s="152">
        <v>1777.57</v>
      </c>
      <c r="I6" s="91"/>
      <c r="J6" s="91"/>
      <c r="K6" s="91"/>
      <c r="L6" s="91"/>
      <c r="M6" s="92"/>
    </row>
    <row r="7" spans="1:13" s="34" customFormat="1" ht="25.5" customHeight="1">
      <c r="A7" s="143"/>
      <c r="B7" s="143"/>
      <c r="C7" s="117"/>
      <c r="D7" s="117"/>
      <c r="E7" s="117"/>
      <c r="F7" s="117"/>
      <c r="G7" s="147"/>
      <c r="H7" s="117"/>
      <c r="I7" s="117"/>
      <c r="J7" s="117"/>
      <c r="K7" s="117"/>
      <c r="L7" s="117"/>
      <c r="M7" s="117"/>
    </row>
    <row r="8" spans="1:15" ht="25.5" customHeight="1">
      <c r="A8" s="214" t="s">
        <v>86</v>
      </c>
      <c r="B8" s="214"/>
      <c r="C8" s="214"/>
      <c r="D8" s="214"/>
      <c r="E8" s="214"/>
      <c r="F8" s="214"/>
      <c r="G8" s="214"/>
      <c r="H8" s="214"/>
      <c r="I8" s="214"/>
      <c r="J8" s="214"/>
      <c r="K8" s="214"/>
      <c r="L8" s="59"/>
      <c r="M8" s="59"/>
      <c r="N8" s="59"/>
      <c r="O8" s="59"/>
    </row>
    <row r="9" spans="1:15" ht="25.5" customHeight="1">
      <c r="A9" s="59"/>
      <c r="B9" s="59"/>
      <c r="C9" s="59"/>
      <c r="D9" s="59"/>
      <c r="E9" s="59"/>
      <c r="F9" s="59"/>
      <c r="H9" s="59"/>
      <c r="I9" s="59"/>
      <c r="J9" s="59"/>
      <c r="K9" s="59"/>
      <c r="L9" s="59"/>
      <c r="N9" s="59"/>
      <c r="O9" s="59"/>
    </row>
    <row r="10" spans="1:5" ht="25.5" customHeight="1">
      <c r="A10" s="59"/>
      <c r="B10" s="59"/>
      <c r="C10" s="59"/>
      <c r="E10" s="59"/>
    </row>
    <row r="11" spans="2:4" ht="25.5" customHeight="1">
      <c r="B11" s="59"/>
      <c r="C11" s="59"/>
      <c r="D11" s="59"/>
    </row>
    <row r="12" spans="2:4" ht="25.5" customHeight="1">
      <c r="B12" s="59"/>
      <c r="C12" s="59"/>
      <c r="D12" s="59"/>
    </row>
    <row r="13" spans="3:4" ht="25.5" customHeight="1">
      <c r="C13" s="59"/>
      <c r="D13" s="59"/>
    </row>
    <row r="14" ht="25.5" customHeight="1">
      <c r="D14" s="59"/>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25"/>
  <sheetViews>
    <sheetView showGridLines="0" showZeros="0" view="pageBreakPreview" zoomScaleSheetLayoutView="100" zoomScalePageLayoutView="0" workbookViewId="0" topLeftCell="A10">
      <selection activeCell="H22" sqref="H2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3" t="s">
        <v>87</v>
      </c>
      <c r="C1" s="223"/>
      <c r="D1" s="223"/>
      <c r="E1" s="223"/>
    </row>
    <row r="2" spans="1:15" ht="43.5" customHeight="1">
      <c r="A2" s="224" t="s">
        <v>88</v>
      </c>
      <c r="B2" s="224"/>
      <c r="C2" s="224"/>
      <c r="D2" s="224"/>
      <c r="E2" s="224"/>
      <c r="F2" s="224"/>
      <c r="G2" s="224"/>
      <c r="H2" s="224"/>
      <c r="I2" s="224"/>
      <c r="J2" s="224"/>
      <c r="K2" s="224"/>
      <c r="L2" s="224"/>
      <c r="M2" s="224"/>
      <c r="N2" s="224"/>
      <c r="O2" s="224"/>
    </row>
    <row r="3" spans="1:15" ht="16.5" customHeight="1">
      <c r="A3" s="225" t="s">
        <v>279</v>
      </c>
      <c r="B3" s="226"/>
      <c r="C3" s="226"/>
      <c r="D3" s="226"/>
      <c r="E3" s="226"/>
      <c r="N3" s="227" t="s">
        <v>3</v>
      </c>
      <c r="O3" s="227"/>
    </row>
    <row r="4" spans="1:15" ht="20.25" customHeight="1">
      <c r="A4" s="215" t="s">
        <v>89</v>
      </c>
      <c r="B4" s="215"/>
      <c r="C4" s="215"/>
      <c r="D4" s="217"/>
      <c r="E4" s="215" t="s">
        <v>72</v>
      </c>
      <c r="F4" s="228" t="s">
        <v>73</v>
      </c>
      <c r="G4" s="217"/>
      <c r="H4" s="221" t="s">
        <v>74</v>
      </c>
      <c r="I4" s="221" t="s">
        <v>75</v>
      </c>
      <c r="J4" s="221" t="s">
        <v>76</v>
      </c>
      <c r="K4" s="221" t="s">
        <v>77</v>
      </c>
      <c r="L4" s="221" t="s">
        <v>78</v>
      </c>
      <c r="M4" s="221" t="s">
        <v>79</v>
      </c>
      <c r="N4" s="229" t="s">
        <v>80</v>
      </c>
      <c r="O4" s="230" t="s">
        <v>81</v>
      </c>
    </row>
    <row r="5" spans="1:15" ht="25.5" customHeight="1">
      <c r="A5" s="215" t="s">
        <v>90</v>
      </c>
      <c r="B5" s="215"/>
      <c r="C5" s="216"/>
      <c r="D5" s="216" t="s">
        <v>91</v>
      </c>
      <c r="E5" s="215"/>
      <c r="F5" s="219" t="s">
        <v>84</v>
      </c>
      <c r="G5" s="221" t="s">
        <v>85</v>
      </c>
      <c r="H5" s="221"/>
      <c r="I5" s="221"/>
      <c r="J5" s="221"/>
      <c r="K5" s="221"/>
      <c r="L5" s="221"/>
      <c r="M5" s="221"/>
      <c r="N5" s="221"/>
      <c r="O5" s="231"/>
    </row>
    <row r="6" spans="1:15" ht="25.5" customHeight="1">
      <c r="A6" s="87" t="s">
        <v>92</v>
      </c>
      <c r="B6" s="87" t="s">
        <v>93</v>
      </c>
      <c r="C6" s="88" t="s">
        <v>94</v>
      </c>
      <c r="D6" s="217"/>
      <c r="E6" s="218"/>
      <c r="F6" s="220"/>
      <c r="G6" s="222"/>
      <c r="H6" s="222"/>
      <c r="I6" s="222"/>
      <c r="J6" s="222"/>
      <c r="K6" s="222"/>
      <c r="L6" s="222"/>
      <c r="M6" s="222"/>
      <c r="N6" s="222"/>
      <c r="O6" s="232"/>
    </row>
    <row r="7" spans="1:15" ht="25.5" customHeight="1">
      <c r="A7" s="172" t="s">
        <v>280</v>
      </c>
      <c r="B7" s="173">
        <v>0</v>
      </c>
      <c r="C7" s="172"/>
      <c r="D7" s="174" t="s">
        <v>281</v>
      </c>
      <c r="E7" s="73">
        <f>F7+G7+H7+I7+J7</f>
        <v>67269.16</v>
      </c>
      <c r="F7" s="73">
        <f aca="true" t="shared" si="0" ref="F7:K7">F8+F11+F16+F18+F20</f>
        <v>65291.590000000004</v>
      </c>
      <c r="G7" s="73">
        <f t="shared" si="0"/>
        <v>200</v>
      </c>
      <c r="H7" s="73">
        <f t="shared" si="0"/>
        <v>0</v>
      </c>
      <c r="I7" s="73">
        <f t="shared" si="0"/>
        <v>0</v>
      </c>
      <c r="J7" s="73">
        <f t="shared" si="0"/>
        <v>1777.57</v>
      </c>
      <c r="K7" s="73">
        <f t="shared" si="0"/>
        <v>0</v>
      </c>
      <c r="L7" s="74"/>
      <c r="M7" s="74"/>
      <c r="N7" s="74"/>
      <c r="O7" s="74"/>
    </row>
    <row r="8" spans="1:15" ht="25.5" customHeight="1">
      <c r="A8" s="172" t="s">
        <v>280</v>
      </c>
      <c r="B8" s="173" t="s">
        <v>282</v>
      </c>
      <c r="C8" s="172"/>
      <c r="D8" s="174" t="s">
        <v>283</v>
      </c>
      <c r="E8" s="73">
        <f aca="true" t="shared" si="1" ref="E8:E22">F8+G8+H8+I8+J8</f>
        <v>6600.25</v>
      </c>
      <c r="F8" s="73">
        <f>F9+F10</f>
        <v>6400.25</v>
      </c>
      <c r="G8" s="73">
        <f>G9+G10</f>
        <v>200</v>
      </c>
      <c r="H8" s="73">
        <f>H9+H10</f>
        <v>0</v>
      </c>
      <c r="I8" s="73">
        <f>I9+I10</f>
        <v>0</v>
      </c>
      <c r="J8" s="73">
        <f>J9+J10</f>
        <v>0</v>
      </c>
      <c r="K8" s="74"/>
      <c r="L8" s="74"/>
      <c r="M8" s="74"/>
      <c r="N8" s="74"/>
      <c r="O8" s="74"/>
    </row>
    <row r="9" spans="1:15" ht="25.5" customHeight="1">
      <c r="A9" s="172" t="s">
        <v>280</v>
      </c>
      <c r="B9" s="173" t="s">
        <v>282</v>
      </c>
      <c r="C9" s="172" t="s">
        <v>282</v>
      </c>
      <c r="D9" s="174" t="s">
        <v>284</v>
      </c>
      <c r="E9" s="73">
        <f t="shared" si="1"/>
        <v>5047.25</v>
      </c>
      <c r="F9" s="73">
        <v>5047.25</v>
      </c>
      <c r="G9" s="74"/>
      <c r="H9" s="74"/>
      <c r="I9" s="74"/>
      <c r="J9" s="74"/>
      <c r="K9" s="74"/>
      <c r="L9" s="74"/>
      <c r="M9" s="74"/>
      <c r="N9" s="74"/>
      <c r="O9" s="74"/>
    </row>
    <row r="10" spans="1:15" ht="25.5" customHeight="1">
      <c r="A10" s="172" t="s">
        <v>280</v>
      </c>
      <c r="B10" s="173" t="s">
        <v>282</v>
      </c>
      <c r="C10" s="172" t="s">
        <v>285</v>
      </c>
      <c r="D10" s="174" t="s">
        <v>286</v>
      </c>
      <c r="E10" s="73">
        <f t="shared" si="1"/>
        <v>1553</v>
      </c>
      <c r="F10" s="73">
        <v>1353</v>
      </c>
      <c r="G10" s="74">
        <v>200</v>
      </c>
      <c r="H10" s="74"/>
      <c r="I10" s="74"/>
      <c r="J10" s="74"/>
      <c r="K10" s="74"/>
      <c r="L10" s="74"/>
      <c r="M10" s="74"/>
      <c r="N10" s="74"/>
      <c r="O10" s="74"/>
    </row>
    <row r="11" spans="1:15" ht="25.5" customHeight="1">
      <c r="A11" s="172" t="s">
        <v>280</v>
      </c>
      <c r="B11" s="173" t="s">
        <v>285</v>
      </c>
      <c r="C11" s="172"/>
      <c r="D11" s="174" t="s">
        <v>287</v>
      </c>
      <c r="E11" s="73">
        <f t="shared" si="1"/>
        <v>57193.16</v>
      </c>
      <c r="F11" s="73">
        <f>F12+F13+F14+F15</f>
        <v>55421.16</v>
      </c>
      <c r="G11" s="73">
        <f>G12+G13+G14+G15</f>
        <v>0</v>
      </c>
      <c r="H11" s="73">
        <f>H12+H13+H14+H15</f>
        <v>0</v>
      </c>
      <c r="I11" s="73"/>
      <c r="J11" s="73">
        <f>J12+J13+J14+J15</f>
        <v>1772</v>
      </c>
      <c r="K11" s="74"/>
      <c r="L11" s="74"/>
      <c r="M11" s="74"/>
      <c r="N11" s="74"/>
      <c r="O11" s="74"/>
    </row>
    <row r="12" spans="1:15" ht="25.5" customHeight="1">
      <c r="A12" s="172" t="s">
        <v>280</v>
      </c>
      <c r="B12" s="173" t="s">
        <v>285</v>
      </c>
      <c r="C12" s="172" t="s">
        <v>282</v>
      </c>
      <c r="D12" s="174" t="s">
        <v>288</v>
      </c>
      <c r="E12" s="73">
        <f t="shared" si="1"/>
        <v>0</v>
      </c>
      <c r="F12" s="73"/>
      <c r="G12" s="74"/>
      <c r="H12" s="74"/>
      <c r="I12" s="74"/>
      <c r="J12" s="74"/>
      <c r="K12" s="74"/>
      <c r="L12" s="74"/>
      <c r="M12" s="74"/>
      <c r="N12" s="74"/>
      <c r="O12" s="74"/>
    </row>
    <row r="13" spans="1:15" ht="25.5" customHeight="1">
      <c r="A13" s="172" t="s">
        <v>280</v>
      </c>
      <c r="B13" s="173" t="s">
        <v>285</v>
      </c>
      <c r="C13" s="172" t="s">
        <v>285</v>
      </c>
      <c r="D13" s="174" t="s">
        <v>289</v>
      </c>
      <c r="E13" s="73">
        <f t="shared" si="1"/>
        <v>54897.44</v>
      </c>
      <c r="F13" s="175">
        <f>380+19.3+54441.04</f>
        <v>54840.340000000004</v>
      </c>
      <c r="G13" s="74"/>
      <c r="H13" s="74"/>
      <c r="I13" s="74"/>
      <c r="J13" s="74">
        <v>57.1</v>
      </c>
      <c r="K13" s="74"/>
      <c r="L13" s="74"/>
      <c r="M13" s="74"/>
      <c r="N13" s="74"/>
      <c r="O13" s="74"/>
    </row>
    <row r="14" spans="1:15" ht="25.5" customHeight="1">
      <c r="A14" s="172" t="s">
        <v>280</v>
      </c>
      <c r="B14" s="173" t="s">
        <v>285</v>
      </c>
      <c r="C14" s="172" t="s">
        <v>290</v>
      </c>
      <c r="D14" s="174" t="s">
        <v>291</v>
      </c>
      <c r="E14" s="73">
        <f t="shared" si="1"/>
        <v>1790.65</v>
      </c>
      <c r="F14" s="175">
        <f>154.85+87.83+110.25+62.29+37.99</f>
        <v>453.21000000000004</v>
      </c>
      <c r="G14" s="74"/>
      <c r="H14" s="74"/>
      <c r="I14" s="74"/>
      <c r="J14" s="176">
        <f>457.16+258.94+325.15+184.17+112.02</f>
        <v>1337.44</v>
      </c>
      <c r="K14" s="74"/>
      <c r="L14" s="74"/>
      <c r="M14" s="74"/>
      <c r="N14" s="74"/>
      <c r="O14" s="74"/>
    </row>
    <row r="15" spans="1:15" ht="25.5" customHeight="1">
      <c r="A15" s="172" t="s">
        <v>280</v>
      </c>
      <c r="B15" s="173" t="s">
        <v>285</v>
      </c>
      <c r="C15" s="172" t="s">
        <v>292</v>
      </c>
      <c r="D15" s="174" t="s">
        <v>293</v>
      </c>
      <c r="E15" s="73">
        <f t="shared" si="1"/>
        <v>505.07</v>
      </c>
      <c r="F15" s="175">
        <f>127.61</f>
        <v>127.61</v>
      </c>
      <c r="G15" s="74"/>
      <c r="H15" s="74"/>
      <c r="I15" s="74"/>
      <c r="J15" s="176">
        <f>377.46</f>
        <v>377.46</v>
      </c>
      <c r="K15" s="74"/>
      <c r="L15" s="74"/>
      <c r="M15" s="74"/>
      <c r="N15" s="74"/>
      <c r="O15" s="74"/>
    </row>
    <row r="16" spans="1:15" ht="25.5" customHeight="1">
      <c r="A16" s="172" t="s">
        <v>280</v>
      </c>
      <c r="B16" s="173" t="s">
        <v>294</v>
      </c>
      <c r="C16" s="172"/>
      <c r="D16" s="174" t="s">
        <v>295</v>
      </c>
      <c r="E16" s="73">
        <f t="shared" si="1"/>
        <v>7.46</v>
      </c>
      <c r="F16" s="73">
        <f>F17</f>
        <v>1.89</v>
      </c>
      <c r="G16" s="73">
        <f>G17</f>
        <v>0</v>
      </c>
      <c r="H16" s="73">
        <f>H17</f>
        <v>0</v>
      </c>
      <c r="I16" s="73"/>
      <c r="J16" s="73">
        <f>J17</f>
        <v>5.57</v>
      </c>
      <c r="K16" s="74"/>
      <c r="L16" s="74"/>
      <c r="M16" s="74"/>
      <c r="N16" s="74"/>
      <c r="O16" s="74"/>
    </row>
    <row r="17" spans="1:15" ht="25.5" customHeight="1">
      <c r="A17" s="172" t="s">
        <v>280</v>
      </c>
      <c r="B17" s="173" t="s">
        <v>294</v>
      </c>
      <c r="C17" s="172" t="s">
        <v>285</v>
      </c>
      <c r="D17" s="174" t="s">
        <v>296</v>
      </c>
      <c r="E17" s="73">
        <f t="shared" si="1"/>
        <v>7.46</v>
      </c>
      <c r="F17" s="175">
        <f>1.89</f>
        <v>1.89</v>
      </c>
      <c r="G17" s="74"/>
      <c r="H17" s="74"/>
      <c r="I17" s="74"/>
      <c r="J17" s="176">
        <f>5.57</f>
        <v>5.57</v>
      </c>
      <c r="K17" s="74"/>
      <c r="L17" s="74"/>
      <c r="M17" s="74"/>
      <c r="N17" s="74"/>
      <c r="O17" s="74"/>
    </row>
    <row r="18" spans="1:15" ht="25.5" customHeight="1">
      <c r="A18" s="172" t="s">
        <v>280</v>
      </c>
      <c r="B18" s="173" t="s">
        <v>297</v>
      </c>
      <c r="C18" s="172"/>
      <c r="D18" s="174" t="s">
        <v>298</v>
      </c>
      <c r="E18" s="73">
        <f t="shared" si="1"/>
        <v>0</v>
      </c>
      <c r="F18" s="73">
        <f>F19</f>
        <v>0</v>
      </c>
      <c r="G18" s="73">
        <f>G19</f>
        <v>0</v>
      </c>
      <c r="H18" s="73">
        <f>H19</f>
        <v>0</v>
      </c>
      <c r="I18" s="73"/>
      <c r="J18" s="73">
        <f>J19</f>
        <v>0</v>
      </c>
      <c r="K18" s="74"/>
      <c r="L18" s="74"/>
      <c r="M18" s="74"/>
      <c r="N18" s="74"/>
      <c r="O18" s="74"/>
    </row>
    <row r="19" spans="1:15" ht="25.5" customHeight="1">
      <c r="A19" s="172" t="s">
        <v>280</v>
      </c>
      <c r="B19" s="173" t="s">
        <v>297</v>
      </c>
      <c r="C19" s="172" t="s">
        <v>282</v>
      </c>
      <c r="D19" s="174" t="s">
        <v>299</v>
      </c>
      <c r="E19" s="73">
        <f t="shared" si="1"/>
        <v>0</v>
      </c>
      <c r="F19" s="73"/>
      <c r="G19" s="74"/>
      <c r="H19" s="74"/>
      <c r="I19" s="74"/>
      <c r="J19" s="74"/>
      <c r="K19" s="74"/>
      <c r="L19" s="74"/>
      <c r="M19" s="74"/>
      <c r="N19" s="74"/>
      <c r="O19" s="74"/>
    </row>
    <row r="20" spans="1:15" ht="25.5" customHeight="1">
      <c r="A20" s="172" t="s">
        <v>300</v>
      </c>
      <c r="B20" s="173"/>
      <c r="C20" s="172"/>
      <c r="D20" s="174" t="s">
        <v>301</v>
      </c>
      <c r="E20" s="73">
        <f t="shared" si="1"/>
        <v>3468.29</v>
      </c>
      <c r="F20" s="73">
        <f>F21</f>
        <v>3468.29</v>
      </c>
      <c r="G20" s="74"/>
      <c r="H20" s="74"/>
      <c r="I20" s="74"/>
      <c r="J20" s="74"/>
      <c r="K20" s="74"/>
      <c r="L20" s="74"/>
      <c r="M20" s="74"/>
      <c r="N20" s="74"/>
      <c r="O20" s="74"/>
    </row>
    <row r="21" spans="1:15" ht="25.5" customHeight="1">
      <c r="A21" s="172" t="s">
        <v>300</v>
      </c>
      <c r="B21" s="173" t="s">
        <v>285</v>
      </c>
      <c r="C21" s="172"/>
      <c r="D21" s="174" t="s">
        <v>302</v>
      </c>
      <c r="E21" s="73">
        <f t="shared" si="1"/>
        <v>3468.29</v>
      </c>
      <c r="F21" s="73">
        <f>F22</f>
        <v>3468.29</v>
      </c>
      <c r="G21" s="73">
        <f>G22</f>
        <v>0</v>
      </c>
      <c r="H21" s="73">
        <f>H22</f>
        <v>0</v>
      </c>
      <c r="I21" s="73">
        <f>I22</f>
        <v>0</v>
      </c>
      <c r="J21" s="73">
        <f>J22</f>
        <v>0</v>
      </c>
      <c r="K21" s="74"/>
      <c r="L21" s="74"/>
      <c r="M21" s="74"/>
      <c r="N21" s="74"/>
      <c r="O21" s="74"/>
    </row>
    <row r="22" spans="1:15" ht="25.5" customHeight="1">
      <c r="A22" s="172" t="s">
        <v>300</v>
      </c>
      <c r="B22" s="173" t="s">
        <v>285</v>
      </c>
      <c r="C22" s="172" t="s">
        <v>282</v>
      </c>
      <c r="D22" s="174" t="s">
        <v>303</v>
      </c>
      <c r="E22" s="73">
        <f t="shared" si="1"/>
        <v>3468.29</v>
      </c>
      <c r="F22" s="175">
        <f>105.04+41.14+33.97+5.14+23.31+29.26+0.5+16.58+10.08+3203.27+249+249+52.41+108.61+121.55+53.68+16.51+28.46-879.22</f>
        <v>3468.29</v>
      </c>
      <c r="G22" s="74"/>
      <c r="H22" s="74"/>
      <c r="I22" s="74"/>
      <c r="J22" s="74"/>
      <c r="K22" s="74"/>
      <c r="L22" s="74"/>
      <c r="M22" s="74"/>
      <c r="N22" s="74"/>
      <c r="O22" s="74"/>
    </row>
    <row r="23" spans="1:18" ht="25.5" customHeight="1">
      <c r="A23" s="214" t="s">
        <v>95</v>
      </c>
      <c r="B23" s="214"/>
      <c r="C23" s="214"/>
      <c r="D23" s="214"/>
      <c r="E23" s="214"/>
      <c r="F23" s="214"/>
      <c r="G23" s="214"/>
      <c r="H23" s="214"/>
      <c r="I23" s="214"/>
      <c r="J23" s="214"/>
      <c r="K23" s="214"/>
      <c r="L23" s="214"/>
      <c r="M23" s="214"/>
      <c r="O23" s="59"/>
      <c r="P23" s="59"/>
      <c r="Q23" s="59"/>
      <c r="R23" s="59"/>
    </row>
    <row r="24" spans="2:18" ht="25.5" customHeight="1">
      <c r="B24" s="59"/>
      <c r="C24" s="59"/>
      <c r="D24" s="59"/>
      <c r="E24" s="59"/>
      <c r="F24" s="59"/>
      <c r="H24" s="59"/>
      <c r="R24" s="59"/>
    </row>
    <row r="25" spans="3:6" ht="25.5" customHeight="1">
      <c r="C25" s="59"/>
      <c r="D25" s="59"/>
      <c r="E25" s="59"/>
      <c r="F25" s="59"/>
    </row>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L4:L6"/>
    <mergeCell ref="M4:M6"/>
    <mergeCell ref="N4:N6"/>
    <mergeCell ref="O4:O6"/>
    <mergeCell ref="A5:C5"/>
    <mergeCell ref="A23:M23"/>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28"/>
  <sheetViews>
    <sheetView showGridLines="0" showZeros="0" view="pageBreakPreview" zoomScaleSheetLayoutView="100" zoomScalePageLayoutView="0" workbookViewId="0" topLeftCell="A1">
      <selection activeCell="G7" sqref="G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5" t="s">
        <v>96</v>
      </c>
    </row>
    <row r="2" spans="1:25" ht="36" customHeight="1">
      <c r="A2" s="209" t="s">
        <v>97</v>
      </c>
      <c r="B2" s="209"/>
      <c r="C2" s="209"/>
      <c r="D2" s="209"/>
      <c r="E2" s="209"/>
      <c r="F2" s="209"/>
      <c r="G2" s="209"/>
      <c r="H2" s="209"/>
      <c r="I2" s="209"/>
      <c r="J2" s="209"/>
      <c r="K2" s="209"/>
      <c r="L2" s="209"/>
      <c r="M2" s="209"/>
      <c r="N2" s="209"/>
      <c r="O2" s="209"/>
      <c r="P2" s="209"/>
      <c r="Q2" s="209"/>
      <c r="R2" s="209"/>
      <c r="S2" s="209"/>
      <c r="T2" s="209"/>
      <c r="U2" s="209"/>
      <c r="V2" s="209"/>
      <c r="W2" s="209"/>
      <c r="X2" s="209"/>
      <c r="Y2" s="209"/>
    </row>
    <row r="3" spans="1:25" ht="16.5" customHeight="1">
      <c r="A3" s="233" t="s">
        <v>2</v>
      </c>
      <c r="B3" s="233"/>
      <c r="C3" s="233"/>
      <c r="Y3" s="95" t="s">
        <v>98</v>
      </c>
    </row>
    <row r="4" spans="1:25" ht="20.25" customHeight="1">
      <c r="A4" s="215" t="s">
        <v>99</v>
      </c>
      <c r="B4" s="215"/>
      <c r="C4" s="215"/>
      <c r="D4" s="217"/>
      <c r="E4" s="216" t="s">
        <v>72</v>
      </c>
      <c r="F4" s="218" t="s">
        <v>100</v>
      </c>
      <c r="G4" s="218"/>
      <c r="H4" s="218"/>
      <c r="I4" s="217"/>
      <c r="J4" s="221" t="s">
        <v>101</v>
      </c>
      <c r="K4" s="221"/>
      <c r="L4" s="221"/>
      <c r="M4" s="221"/>
      <c r="N4" s="221"/>
      <c r="O4" s="221"/>
      <c r="P4" s="221"/>
      <c r="Q4" s="221"/>
      <c r="R4" s="221"/>
      <c r="S4" s="221"/>
      <c r="T4" s="221"/>
      <c r="U4" s="231" t="s">
        <v>102</v>
      </c>
      <c r="V4" s="231" t="s">
        <v>103</v>
      </c>
      <c r="W4" s="231" t="s">
        <v>104</v>
      </c>
      <c r="X4" s="231" t="s">
        <v>105</v>
      </c>
      <c r="Y4" s="231" t="s">
        <v>106</v>
      </c>
    </row>
    <row r="5" spans="1:25" ht="25.5" customHeight="1">
      <c r="A5" s="215" t="s">
        <v>90</v>
      </c>
      <c r="B5" s="215"/>
      <c r="C5" s="216"/>
      <c r="D5" s="216" t="s">
        <v>91</v>
      </c>
      <c r="E5" s="216"/>
      <c r="F5" s="215" t="s">
        <v>107</v>
      </c>
      <c r="G5" s="215" t="s">
        <v>108</v>
      </c>
      <c r="H5" s="231" t="s">
        <v>109</v>
      </c>
      <c r="I5" s="221" t="s">
        <v>110</v>
      </c>
      <c r="J5" s="229" t="s">
        <v>107</v>
      </c>
      <c r="K5" s="229" t="s">
        <v>111</v>
      </c>
      <c r="L5" s="229" t="s">
        <v>112</v>
      </c>
      <c r="M5" s="229" t="s">
        <v>113</v>
      </c>
      <c r="N5" s="229" t="s">
        <v>114</v>
      </c>
      <c r="O5" s="229" t="s">
        <v>115</v>
      </c>
      <c r="P5" s="229" t="s">
        <v>116</v>
      </c>
      <c r="Q5" s="229" t="s">
        <v>117</v>
      </c>
      <c r="R5" s="229" t="s">
        <v>118</v>
      </c>
      <c r="S5" s="229" t="s">
        <v>119</v>
      </c>
      <c r="T5" s="229" t="s">
        <v>120</v>
      </c>
      <c r="U5" s="231"/>
      <c r="V5" s="231"/>
      <c r="W5" s="231"/>
      <c r="X5" s="231"/>
      <c r="Y5" s="231"/>
    </row>
    <row r="6" spans="1:25" ht="25.5" customHeight="1">
      <c r="A6" s="87" t="s">
        <v>92</v>
      </c>
      <c r="B6" s="87" t="s">
        <v>93</v>
      </c>
      <c r="C6" s="88" t="s">
        <v>94</v>
      </c>
      <c r="D6" s="217"/>
      <c r="E6" s="217"/>
      <c r="F6" s="218"/>
      <c r="G6" s="218"/>
      <c r="H6" s="232"/>
      <c r="I6" s="222"/>
      <c r="J6" s="222"/>
      <c r="K6" s="222"/>
      <c r="L6" s="222"/>
      <c r="M6" s="222"/>
      <c r="N6" s="222"/>
      <c r="O6" s="222"/>
      <c r="P6" s="222"/>
      <c r="Q6" s="222"/>
      <c r="R6" s="222"/>
      <c r="S6" s="222"/>
      <c r="T6" s="222"/>
      <c r="U6" s="232"/>
      <c r="V6" s="232"/>
      <c r="W6" s="232"/>
      <c r="X6" s="232"/>
      <c r="Y6" s="232"/>
    </row>
    <row r="7" spans="1:25" ht="25.5" customHeight="1">
      <c r="A7" s="172" t="s">
        <v>280</v>
      </c>
      <c r="B7" s="173">
        <v>0</v>
      </c>
      <c r="C7" s="172"/>
      <c r="D7" s="174" t="s">
        <v>281</v>
      </c>
      <c r="E7" s="73">
        <f>F7+J7</f>
        <v>67269.16</v>
      </c>
      <c r="F7" s="73">
        <f aca="true" t="shared" si="0" ref="F7:K7">F8+F11+F16+F18+F20</f>
        <v>65336.16</v>
      </c>
      <c r="G7" s="73">
        <f t="shared" si="0"/>
        <v>65295.64</v>
      </c>
      <c r="H7" s="73">
        <f t="shared" si="0"/>
        <v>40.52</v>
      </c>
      <c r="I7" s="73">
        <f t="shared" si="0"/>
        <v>0</v>
      </c>
      <c r="J7" s="73">
        <f t="shared" si="0"/>
        <v>1933</v>
      </c>
      <c r="K7" s="73">
        <f t="shared" si="0"/>
        <v>1933</v>
      </c>
      <c r="L7" s="94"/>
      <c r="M7" s="94"/>
      <c r="N7" s="94"/>
      <c r="O7" s="94"/>
      <c r="P7" s="94"/>
      <c r="Q7" s="94"/>
      <c r="R7" s="94"/>
      <c r="S7" s="94"/>
      <c r="T7" s="94"/>
      <c r="U7" s="94"/>
      <c r="V7" s="94"/>
      <c r="W7" s="94"/>
      <c r="X7" s="94"/>
      <c r="Y7" s="75"/>
    </row>
    <row r="8" spans="1:25" ht="25.5" customHeight="1">
      <c r="A8" s="172" t="s">
        <v>280</v>
      </c>
      <c r="B8" s="173" t="s">
        <v>282</v>
      </c>
      <c r="C8" s="172"/>
      <c r="D8" s="174" t="s">
        <v>283</v>
      </c>
      <c r="E8" s="73">
        <f aca="true" t="shared" si="1" ref="E8:E22">F8+J8</f>
        <v>6600.25</v>
      </c>
      <c r="F8" s="73">
        <f>F9+F10</f>
        <v>5047.25</v>
      </c>
      <c r="G8" s="73">
        <f aca="true" t="shared" si="2" ref="G8:L8">G9+G10</f>
        <v>5006.73</v>
      </c>
      <c r="H8" s="73">
        <f t="shared" si="2"/>
        <v>40.52</v>
      </c>
      <c r="I8" s="73">
        <f t="shared" si="2"/>
        <v>0</v>
      </c>
      <c r="J8" s="73">
        <f t="shared" si="2"/>
        <v>1553</v>
      </c>
      <c r="K8" s="73">
        <f t="shared" si="2"/>
        <v>1553</v>
      </c>
      <c r="L8" s="73">
        <f t="shared" si="2"/>
        <v>0</v>
      </c>
      <c r="M8" s="94"/>
      <c r="N8" s="94"/>
      <c r="O8" s="94"/>
      <c r="P8" s="94"/>
      <c r="Q8" s="94"/>
      <c r="R8" s="94"/>
      <c r="S8" s="94"/>
      <c r="T8" s="94"/>
      <c r="U8" s="94"/>
      <c r="V8" s="94"/>
      <c r="W8" s="94"/>
      <c r="X8" s="94"/>
      <c r="Y8" s="75"/>
    </row>
    <row r="9" spans="1:25" ht="25.5" customHeight="1">
      <c r="A9" s="172" t="s">
        <v>280</v>
      </c>
      <c r="B9" s="173" t="s">
        <v>282</v>
      </c>
      <c r="C9" s="172" t="s">
        <v>282</v>
      </c>
      <c r="D9" s="174" t="s">
        <v>284</v>
      </c>
      <c r="E9" s="73">
        <f t="shared" si="1"/>
        <v>5047.25</v>
      </c>
      <c r="F9" s="73">
        <f>G9+H9+I9</f>
        <v>5047.25</v>
      </c>
      <c r="G9" s="86">
        <v>5006.73</v>
      </c>
      <c r="H9" s="94">
        <v>40.52</v>
      </c>
      <c r="I9" s="94"/>
      <c r="J9" s="94">
        <f>K9+L9</f>
        <v>0</v>
      </c>
      <c r="K9" s="94"/>
      <c r="L9" s="94"/>
      <c r="M9" s="94"/>
      <c r="N9" s="94"/>
      <c r="O9" s="94"/>
      <c r="P9" s="94"/>
      <c r="Q9" s="94"/>
      <c r="R9" s="94"/>
      <c r="S9" s="94"/>
      <c r="T9" s="94"/>
      <c r="U9" s="94"/>
      <c r="V9" s="94"/>
      <c r="W9" s="94"/>
      <c r="X9" s="94"/>
      <c r="Y9" s="75"/>
    </row>
    <row r="10" spans="1:25" ht="25.5" customHeight="1">
      <c r="A10" s="172" t="s">
        <v>280</v>
      </c>
      <c r="B10" s="173" t="s">
        <v>282</v>
      </c>
      <c r="C10" s="172" t="s">
        <v>285</v>
      </c>
      <c r="D10" s="174" t="s">
        <v>286</v>
      </c>
      <c r="E10" s="73">
        <f t="shared" si="1"/>
        <v>1553</v>
      </c>
      <c r="F10" s="73">
        <f aca="true" t="shared" si="3" ref="F10:F22">G10+H10+I10</f>
        <v>0</v>
      </c>
      <c r="G10" s="86"/>
      <c r="H10" s="94"/>
      <c r="I10" s="94"/>
      <c r="J10" s="94">
        <f aca="true" t="shared" si="4" ref="J10:J22">K10+L10</f>
        <v>1553</v>
      </c>
      <c r="K10" s="94">
        <v>1553</v>
      </c>
      <c r="L10" s="94"/>
      <c r="M10" s="94"/>
      <c r="N10" s="94"/>
      <c r="O10" s="94"/>
      <c r="P10" s="94"/>
      <c r="Q10" s="94"/>
      <c r="R10" s="94"/>
      <c r="S10" s="94"/>
      <c r="T10" s="94"/>
      <c r="U10" s="94"/>
      <c r="V10" s="94"/>
      <c r="W10" s="94"/>
      <c r="X10" s="94"/>
      <c r="Y10" s="75"/>
    </row>
    <row r="11" spans="1:25" ht="25.5" customHeight="1">
      <c r="A11" s="172" t="s">
        <v>280</v>
      </c>
      <c r="B11" s="173" t="s">
        <v>285</v>
      </c>
      <c r="C11" s="172"/>
      <c r="D11" s="174" t="s">
        <v>287</v>
      </c>
      <c r="E11" s="73">
        <f t="shared" si="1"/>
        <v>57193.16</v>
      </c>
      <c r="F11" s="73">
        <f aca="true" t="shared" si="5" ref="F11:K11">F12+F13+F14+F15</f>
        <v>56813.16</v>
      </c>
      <c r="G11" s="73">
        <f t="shared" si="5"/>
        <v>56813.16</v>
      </c>
      <c r="H11" s="73">
        <f t="shared" si="5"/>
        <v>0</v>
      </c>
      <c r="I11" s="73">
        <f t="shared" si="5"/>
        <v>0</v>
      </c>
      <c r="J11" s="73">
        <f t="shared" si="5"/>
        <v>380</v>
      </c>
      <c r="K11" s="73">
        <f t="shared" si="5"/>
        <v>380</v>
      </c>
      <c r="L11" s="94"/>
      <c r="M11" s="94"/>
      <c r="N11" s="94"/>
      <c r="O11" s="94"/>
      <c r="P11" s="94"/>
      <c r="Q11" s="94"/>
      <c r="R11" s="94"/>
      <c r="S11" s="94"/>
      <c r="T11" s="94"/>
      <c r="U11" s="94"/>
      <c r="V11" s="94"/>
      <c r="W11" s="94"/>
      <c r="X11" s="94"/>
      <c r="Y11" s="75"/>
    </row>
    <row r="12" spans="1:25" ht="25.5" customHeight="1">
      <c r="A12" s="172" t="s">
        <v>280</v>
      </c>
      <c r="B12" s="173" t="s">
        <v>285</v>
      </c>
      <c r="C12" s="172" t="s">
        <v>282</v>
      </c>
      <c r="D12" s="174" t="s">
        <v>288</v>
      </c>
      <c r="E12" s="73">
        <f t="shared" si="1"/>
        <v>0</v>
      </c>
      <c r="F12" s="73">
        <f t="shared" si="3"/>
        <v>0</v>
      </c>
      <c r="G12" s="86"/>
      <c r="H12" s="94"/>
      <c r="I12" s="94"/>
      <c r="J12" s="94">
        <f t="shared" si="4"/>
        <v>0</v>
      </c>
      <c r="K12" s="94"/>
      <c r="L12" s="94"/>
      <c r="M12" s="94"/>
      <c r="N12" s="94"/>
      <c r="O12" s="94"/>
      <c r="P12" s="94"/>
      <c r="Q12" s="94"/>
      <c r="R12" s="94"/>
      <c r="S12" s="94"/>
      <c r="T12" s="94"/>
      <c r="U12" s="94"/>
      <c r="V12" s="94"/>
      <c r="W12" s="94"/>
      <c r="X12" s="94"/>
      <c r="Y12" s="75"/>
    </row>
    <row r="13" spans="1:25" ht="25.5" customHeight="1">
      <c r="A13" s="172" t="s">
        <v>280</v>
      </c>
      <c r="B13" s="173" t="s">
        <v>285</v>
      </c>
      <c r="C13" s="172" t="s">
        <v>285</v>
      </c>
      <c r="D13" s="174" t="s">
        <v>289</v>
      </c>
      <c r="E13" s="73">
        <f t="shared" si="1"/>
        <v>54897.44</v>
      </c>
      <c r="F13" s="73">
        <f t="shared" si="3"/>
        <v>54517.44</v>
      </c>
      <c r="G13" s="177">
        <f>76.4+54441.04</f>
        <v>54517.44</v>
      </c>
      <c r="H13" s="94"/>
      <c r="I13" s="94"/>
      <c r="J13" s="94">
        <f t="shared" si="4"/>
        <v>380</v>
      </c>
      <c r="K13" s="94">
        <v>380</v>
      </c>
      <c r="L13" s="94"/>
      <c r="M13" s="94"/>
      <c r="N13" s="94"/>
      <c r="O13" s="94"/>
      <c r="P13" s="94"/>
      <c r="Q13" s="94"/>
      <c r="R13" s="94"/>
      <c r="S13" s="94"/>
      <c r="T13" s="94"/>
      <c r="U13" s="94"/>
      <c r="V13" s="94"/>
      <c r="W13" s="94"/>
      <c r="X13" s="94"/>
      <c r="Y13" s="75"/>
    </row>
    <row r="14" spans="1:25" ht="25.5" customHeight="1">
      <c r="A14" s="172" t="s">
        <v>280</v>
      </c>
      <c r="B14" s="173" t="s">
        <v>285</v>
      </c>
      <c r="C14" s="172" t="s">
        <v>290</v>
      </c>
      <c r="D14" s="174" t="s">
        <v>291</v>
      </c>
      <c r="E14" s="73">
        <f t="shared" si="1"/>
        <v>1790.6499999999999</v>
      </c>
      <c r="F14" s="73">
        <f t="shared" si="3"/>
        <v>1790.6499999999999</v>
      </c>
      <c r="G14" s="177">
        <f>612.01+346.77+435.4+246.46+150.01</f>
        <v>1790.6499999999999</v>
      </c>
      <c r="H14" s="94"/>
      <c r="I14" s="94"/>
      <c r="J14" s="94">
        <f t="shared" si="4"/>
        <v>0</v>
      </c>
      <c r="K14" s="94"/>
      <c r="L14" s="94"/>
      <c r="M14" s="94"/>
      <c r="N14" s="94"/>
      <c r="O14" s="94"/>
      <c r="P14" s="94"/>
      <c r="Q14" s="94"/>
      <c r="R14" s="94"/>
      <c r="S14" s="94"/>
      <c r="T14" s="94"/>
      <c r="U14" s="94"/>
      <c r="V14" s="94"/>
      <c r="W14" s="94"/>
      <c r="X14" s="94"/>
      <c r="Y14" s="75"/>
    </row>
    <row r="15" spans="1:25" ht="25.5" customHeight="1">
      <c r="A15" s="172" t="s">
        <v>280</v>
      </c>
      <c r="B15" s="173" t="s">
        <v>285</v>
      </c>
      <c r="C15" s="172" t="s">
        <v>292</v>
      </c>
      <c r="D15" s="174" t="s">
        <v>293</v>
      </c>
      <c r="E15" s="73">
        <f t="shared" si="1"/>
        <v>505.07</v>
      </c>
      <c r="F15" s="73">
        <f t="shared" si="3"/>
        <v>505.07</v>
      </c>
      <c r="G15" s="177">
        <f>505.07</f>
        <v>505.07</v>
      </c>
      <c r="H15" s="94"/>
      <c r="I15" s="94"/>
      <c r="J15" s="94">
        <f t="shared" si="4"/>
        <v>0</v>
      </c>
      <c r="K15" s="178"/>
      <c r="L15" s="94"/>
      <c r="M15" s="94"/>
      <c r="N15" s="94"/>
      <c r="O15" s="94"/>
      <c r="P15" s="94"/>
      <c r="Q15" s="94"/>
      <c r="R15" s="94"/>
      <c r="S15" s="94"/>
      <c r="T15" s="94"/>
      <c r="U15" s="94"/>
      <c r="V15" s="94"/>
      <c r="W15" s="94"/>
      <c r="X15" s="94"/>
      <c r="Y15" s="75"/>
    </row>
    <row r="16" spans="1:25" ht="25.5" customHeight="1">
      <c r="A16" s="172" t="s">
        <v>280</v>
      </c>
      <c r="B16" s="173" t="s">
        <v>294</v>
      </c>
      <c r="C16" s="172"/>
      <c r="D16" s="174" t="s">
        <v>295</v>
      </c>
      <c r="E16" s="73">
        <f t="shared" si="1"/>
        <v>7.46</v>
      </c>
      <c r="F16" s="73">
        <f aca="true" t="shared" si="6" ref="F16:K16">F17</f>
        <v>7.46</v>
      </c>
      <c r="G16" s="73">
        <f t="shared" si="6"/>
        <v>7.46</v>
      </c>
      <c r="H16" s="73">
        <f t="shared" si="6"/>
        <v>0</v>
      </c>
      <c r="I16" s="73">
        <f t="shared" si="6"/>
        <v>0</v>
      </c>
      <c r="J16" s="73">
        <f t="shared" si="6"/>
        <v>0</v>
      </c>
      <c r="K16" s="73">
        <f t="shared" si="6"/>
        <v>0</v>
      </c>
      <c r="L16" s="94"/>
      <c r="M16" s="94"/>
      <c r="N16" s="94"/>
      <c r="O16" s="94"/>
      <c r="P16" s="94"/>
      <c r="Q16" s="94"/>
      <c r="R16" s="94"/>
      <c r="S16" s="94"/>
      <c r="T16" s="94"/>
      <c r="U16" s="94"/>
      <c r="V16" s="94"/>
      <c r="W16" s="94"/>
      <c r="X16" s="94"/>
      <c r="Y16" s="75"/>
    </row>
    <row r="17" spans="1:25" ht="25.5" customHeight="1">
      <c r="A17" s="172" t="s">
        <v>280</v>
      </c>
      <c r="B17" s="173" t="s">
        <v>294</v>
      </c>
      <c r="C17" s="172" t="s">
        <v>285</v>
      </c>
      <c r="D17" s="174" t="s">
        <v>296</v>
      </c>
      <c r="E17" s="73">
        <f t="shared" si="1"/>
        <v>7.46</v>
      </c>
      <c r="F17" s="73">
        <f t="shared" si="3"/>
        <v>7.46</v>
      </c>
      <c r="G17" s="177">
        <f>7.46</f>
        <v>7.46</v>
      </c>
      <c r="H17" s="94"/>
      <c r="I17" s="94"/>
      <c r="J17" s="94">
        <f t="shared" si="4"/>
        <v>0</v>
      </c>
      <c r="K17" s="178"/>
      <c r="L17" s="94"/>
      <c r="M17" s="94"/>
      <c r="N17" s="94"/>
      <c r="O17" s="94"/>
      <c r="P17" s="94"/>
      <c r="Q17" s="94"/>
      <c r="R17" s="94"/>
      <c r="S17" s="94"/>
      <c r="T17" s="94"/>
      <c r="U17" s="94"/>
      <c r="V17" s="94"/>
      <c r="W17" s="94"/>
      <c r="X17" s="94"/>
      <c r="Y17" s="75"/>
    </row>
    <row r="18" spans="1:25" ht="25.5" customHeight="1">
      <c r="A18" s="172" t="s">
        <v>280</v>
      </c>
      <c r="B18" s="173" t="s">
        <v>297</v>
      </c>
      <c r="C18" s="172"/>
      <c r="D18" s="174" t="s">
        <v>298</v>
      </c>
      <c r="E18" s="73">
        <f t="shared" si="1"/>
        <v>0</v>
      </c>
      <c r="F18" s="73">
        <f aca="true" t="shared" si="7" ref="F18:K18">F19</f>
        <v>0</v>
      </c>
      <c r="G18" s="73">
        <f t="shared" si="7"/>
        <v>0</v>
      </c>
      <c r="H18" s="73">
        <f t="shared" si="7"/>
        <v>0</v>
      </c>
      <c r="I18" s="73">
        <f t="shared" si="7"/>
        <v>0</v>
      </c>
      <c r="J18" s="73">
        <f t="shared" si="7"/>
        <v>0</v>
      </c>
      <c r="K18" s="73">
        <f t="shared" si="7"/>
        <v>0</v>
      </c>
      <c r="L18" s="94"/>
      <c r="M18" s="94"/>
      <c r="N18" s="94"/>
      <c r="O18" s="94"/>
      <c r="P18" s="94"/>
      <c r="Q18" s="94"/>
      <c r="R18" s="94"/>
      <c r="S18" s="94"/>
      <c r="T18" s="94"/>
      <c r="U18" s="94"/>
      <c r="V18" s="94"/>
      <c r="W18" s="94"/>
      <c r="X18" s="94"/>
      <c r="Y18" s="75"/>
    </row>
    <row r="19" spans="1:25" ht="25.5" customHeight="1">
      <c r="A19" s="172" t="s">
        <v>280</v>
      </c>
      <c r="B19" s="173" t="s">
        <v>297</v>
      </c>
      <c r="C19" s="172" t="s">
        <v>282</v>
      </c>
      <c r="D19" s="174" t="s">
        <v>299</v>
      </c>
      <c r="E19" s="73">
        <f t="shared" si="1"/>
        <v>0</v>
      </c>
      <c r="F19" s="73">
        <f t="shared" si="3"/>
        <v>0</v>
      </c>
      <c r="G19" s="86"/>
      <c r="H19" s="94"/>
      <c r="I19" s="94"/>
      <c r="J19" s="94">
        <f t="shared" si="4"/>
        <v>0</v>
      </c>
      <c r="K19" s="94"/>
      <c r="L19" s="94"/>
      <c r="M19" s="94"/>
      <c r="N19" s="94"/>
      <c r="O19" s="94"/>
      <c r="P19" s="94"/>
      <c r="Q19" s="94"/>
      <c r="R19" s="94"/>
      <c r="S19" s="94"/>
      <c r="T19" s="94"/>
      <c r="U19" s="94"/>
      <c r="V19" s="94"/>
      <c r="W19" s="94"/>
      <c r="X19" s="94"/>
      <c r="Y19" s="75"/>
    </row>
    <row r="20" spans="1:25" ht="25.5" customHeight="1">
      <c r="A20" s="172" t="s">
        <v>300</v>
      </c>
      <c r="B20" s="173"/>
      <c r="C20" s="172"/>
      <c r="D20" s="174" t="s">
        <v>301</v>
      </c>
      <c r="E20" s="73">
        <f t="shared" si="1"/>
        <v>3468.29</v>
      </c>
      <c r="F20" s="73">
        <f>F21</f>
        <v>3468.29</v>
      </c>
      <c r="G20" s="73">
        <f aca="true" t="shared" si="8" ref="G20:K21">G21</f>
        <v>3468.29</v>
      </c>
      <c r="H20" s="73">
        <f t="shared" si="8"/>
        <v>0</v>
      </c>
      <c r="I20" s="73">
        <f t="shared" si="8"/>
        <v>0</v>
      </c>
      <c r="J20" s="73">
        <f t="shared" si="8"/>
        <v>0</v>
      </c>
      <c r="K20" s="73">
        <f t="shared" si="8"/>
        <v>0</v>
      </c>
      <c r="L20" s="94"/>
      <c r="M20" s="94"/>
      <c r="N20" s="94"/>
      <c r="O20" s="94"/>
      <c r="P20" s="94"/>
      <c r="Q20" s="94"/>
      <c r="R20" s="94"/>
      <c r="S20" s="94"/>
      <c r="T20" s="94"/>
      <c r="U20" s="94"/>
      <c r="V20" s="94"/>
      <c r="W20" s="94"/>
      <c r="X20" s="94"/>
      <c r="Y20" s="75"/>
    </row>
    <row r="21" spans="1:25" s="34" customFormat="1" ht="25.5" customHeight="1">
      <c r="A21" s="172" t="s">
        <v>300</v>
      </c>
      <c r="B21" s="173" t="s">
        <v>285</v>
      </c>
      <c r="C21" s="172"/>
      <c r="D21" s="174" t="s">
        <v>302</v>
      </c>
      <c r="E21" s="73">
        <f t="shared" si="1"/>
        <v>3468.29</v>
      </c>
      <c r="F21" s="73">
        <f>F22</f>
        <v>3468.29</v>
      </c>
      <c r="G21" s="73">
        <f t="shared" si="8"/>
        <v>3468.29</v>
      </c>
      <c r="H21" s="73">
        <f t="shared" si="8"/>
        <v>0</v>
      </c>
      <c r="I21" s="73">
        <f t="shared" si="8"/>
        <v>0</v>
      </c>
      <c r="J21" s="73">
        <f t="shared" si="8"/>
        <v>0</v>
      </c>
      <c r="K21" s="73">
        <f t="shared" si="8"/>
        <v>0</v>
      </c>
      <c r="L21" s="91"/>
      <c r="M21" s="91"/>
      <c r="N21" s="91"/>
      <c r="O21" s="91"/>
      <c r="P21" s="91"/>
      <c r="Q21" s="91"/>
      <c r="R21" s="91"/>
      <c r="S21" s="91"/>
      <c r="T21" s="91"/>
      <c r="U21" s="91"/>
      <c r="V21" s="91"/>
      <c r="W21" s="91"/>
      <c r="X21" s="91"/>
      <c r="Y21" s="92"/>
    </row>
    <row r="22" spans="1:27" ht="25.5" customHeight="1">
      <c r="A22" s="172" t="s">
        <v>300</v>
      </c>
      <c r="B22" s="173" t="s">
        <v>285</v>
      </c>
      <c r="C22" s="172" t="s">
        <v>282</v>
      </c>
      <c r="D22" s="174" t="s">
        <v>303</v>
      </c>
      <c r="E22" s="73">
        <f t="shared" si="1"/>
        <v>3468.29</v>
      </c>
      <c r="F22" s="73">
        <f t="shared" si="3"/>
        <v>3468.29</v>
      </c>
      <c r="G22" s="73">
        <f>4347.51-879.22</f>
        <v>3468.29</v>
      </c>
      <c r="H22" s="27"/>
      <c r="I22" s="27"/>
      <c r="J22" s="74">
        <f t="shared" si="4"/>
        <v>0</v>
      </c>
      <c r="K22" s="27"/>
      <c r="L22" s="27"/>
      <c r="M22" s="27"/>
      <c r="N22" s="27"/>
      <c r="O22" s="27"/>
      <c r="P22" s="27"/>
      <c r="Q22" s="27"/>
      <c r="R22" s="27"/>
      <c r="S22" s="27"/>
      <c r="T22" s="7"/>
      <c r="U22" s="27"/>
      <c r="V22" s="27"/>
      <c r="W22" s="27"/>
      <c r="X22" s="27"/>
      <c r="Y22" s="27"/>
      <c r="Z22" s="59"/>
      <c r="AA22" s="59"/>
    </row>
    <row r="23" spans="1:28" ht="25.5" customHeight="1">
      <c r="A23" s="214" t="s">
        <v>121</v>
      </c>
      <c r="B23" s="214"/>
      <c r="C23" s="214"/>
      <c r="D23" s="214"/>
      <c r="E23" s="214"/>
      <c r="F23" s="214"/>
      <c r="G23" s="214"/>
      <c r="H23" s="214"/>
      <c r="I23" s="214"/>
      <c r="J23" s="214"/>
      <c r="K23" s="214"/>
      <c r="L23" s="214"/>
      <c r="M23" s="214"/>
      <c r="N23" s="59"/>
      <c r="O23" s="59"/>
      <c r="P23" s="59"/>
      <c r="R23" s="59"/>
      <c r="S23" s="59"/>
      <c r="T23" s="59"/>
      <c r="W23" s="59"/>
      <c r="X23" s="59"/>
      <c r="Y23" s="59"/>
      <c r="Z23" s="59"/>
      <c r="AB23" s="59"/>
    </row>
    <row r="24" spans="3:28" ht="25.5" customHeight="1">
      <c r="C24" s="59"/>
      <c r="D24" s="59"/>
      <c r="E24" s="59"/>
      <c r="F24" s="59"/>
      <c r="K24" s="59"/>
      <c r="L24" s="59"/>
      <c r="M24" s="59"/>
      <c r="R24" s="59"/>
      <c r="S24" s="59"/>
      <c r="AB24" s="59"/>
    </row>
    <row r="25" spans="4:27" ht="25.5" customHeight="1">
      <c r="D25" s="59"/>
      <c r="E25" s="59"/>
      <c r="F25" s="59"/>
      <c r="G25" s="59"/>
      <c r="K25" s="59"/>
      <c r="L25" s="59"/>
      <c r="M25" s="59"/>
      <c r="S25" s="59"/>
      <c r="AA25" s="59"/>
    </row>
    <row r="26" spans="4:13" ht="25.5" customHeight="1">
      <c r="D26" s="59"/>
      <c r="E26" s="59"/>
      <c r="F26" s="59"/>
      <c r="G26" s="59"/>
      <c r="L26" s="59"/>
      <c r="M26" s="59"/>
    </row>
    <row r="27" spans="6:13" ht="25.5" customHeight="1">
      <c r="F27" s="59"/>
      <c r="G27" s="59"/>
      <c r="M27" s="59"/>
    </row>
    <row r="28" spans="6:7" ht="25.5" customHeight="1">
      <c r="F28" s="59"/>
      <c r="G28" s="59"/>
    </row>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9">
    <mergeCell ref="A2:Y2"/>
    <mergeCell ref="A3:C3"/>
    <mergeCell ref="A4:D4"/>
    <mergeCell ref="F4:I4"/>
    <mergeCell ref="J4:T4"/>
    <mergeCell ref="A5:C5"/>
    <mergeCell ref="M5:M6"/>
    <mergeCell ref="N5:N6"/>
    <mergeCell ref="O5:O6"/>
    <mergeCell ref="P5:P6"/>
    <mergeCell ref="A23:M23"/>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6">
      <selection activeCell="F17" sqref="F1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5" t="s">
        <v>122</v>
      </c>
    </row>
    <row r="2" spans="1:6" ht="12.75" customHeight="1">
      <c r="A2" s="209" t="s">
        <v>123</v>
      </c>
      <c r="B2" s="209"/>
      <c r="C2" s="209"/>
      <c r="D2" s="209"/>
      <c r="E2" s="209"/>
      <c r="F2" s="209"/>
    </row>
    <row r="3" spans="1:6" ht="22.5" customHeight="1">
      <c r="A3" s="187" t="s">
        <v>279</v>
      </c>
      <c r="F3" t="s">
        <v>3</v>
      </c>
    </row>
    <row r="4" spans="1:6" ht="22.5" customHeight="1">
      <c r="A4" s="234" t="s">
        <v>4</v>
      </c>
      <c r="B4" s="235"/>
      <c r="C4" s="236" t="s">
        <v>5</v>
      </c>
      <c r="D4" s="236"/>
      <c r="E4" s="236"/>
      <c r="F4" s="236"/>
    </row>
    <row r="5" spans="1:6" ht="22.5" customHeight="1">
      <c r="A5" s="121" t="s">
        <v>6</v>
      </c>
      <c r="B5" s="87" t="s">
        <v>7</v>
      </c>
      <c r="C5" s="122" t="s">
        <v>8</v>
      </c>
      <c r="D5" s="123" t="s">
        <v>9</v>
      </c>
      <c r="E5" s="124" t="s">
        <v>10</v>
      </c>
      <c r="F5" s="125" t="s">
        <v>7</v>
      </c>
    </row>
    <row r="6" spans="1:6" s="34" customFormat="1" ht="22.5" customHeight="1">
      <c r="A6" s="126" t="s">
        <v>124</v>
      </c>
      <c r="B6" s="117">
        <v>65291.59</v>
      </c>
      <c r="C6" s="128" t="s">
        <v>12</v>
      </c>
      <c r="D6" s="129"/>
      <c r="E6" s="128" t="s">
        <v>13</v>
      </c>
      <c r="F6" s="181">
        <f>F7+F8</f>
        <v>63558.59</v>
      </c>
    </row>
    <row r="7" spans="1:6" s="34" customFormat="1" ht="22.5" customHeight="1">
      <c r="A7" s="126" t="s">
        <v>14</v>
      </c>
      <c r="B7" s="117">
        <v>65291.59</v>
      </c>
      <c r="C7" s="128" t="s">
        <v>15</v>
      </c>
      <c r="D7" s="130"/>
      <c r="E7" s="128" t="s">
        <v>16</v>
      </c>
      <c r="F7" s="208">
        <f>F31-F11-F8</f>
        <v>63518.07</v>
      </c>
    </row>
    <row r="8" spans="1:6" s="34" customFormat="1" ht="22.5" customHeight="1">
      <c r="A8" s="132" t="s">
        <v>125</v>
      </c>
      <c r="B8" s="133"/>
      <c r="C8" s="128" t="s">
        <v>18</v>
      </c>
      <c r="D8" s="117">
        <v>65291.59</v>
      </c>
      <c r="E8" s="128" t="s">
        <v>19</v>
      </c>
      <c r="F8" s="73">
        <v>40.52</v>
      </c>
    </row>
    <row r="9" spans="1:6" s="34" customFormat="1" ht="22.5" customHeight="1">
      <c r="A9" s="126" t="s">
        <v>20</v>
      </c>
      <c r="B9" s="127"/>
      <c r="C9" s="128" t="s">
        <v>21</v>
      </c>
      <c r="D9" s="129"/>
      <c r="E9" s="128" t="s">
        <v>22</v>
      </c>
      <c r="F9" s="129"/>
    </row>
    <row r="10" spans="1:6" s="34" customFormat="1" ht="22.5" customHeight="1">
      <c r="A10" s="99"/>
      <c r="B10" s="134"/>
      <c r="C10" s="126" t="s">
        <v>24</v>
      </c>
      <c r="D10" s="129"/>
      <c r="E10" s="128" t="s">
        <v>25</v>
      </c>
      <c r="F10" s="73">
        <v>1733</v>
      </c>
    </row>
    <row r="11" spans="1:6" s="34" customFormat="1" ht="22.5" customHeight="1">
      <c r="A11" s="99"/>
      <c r="B11" s="99"/>
      <c r="C11" s="126" t="s">
        <v>27</v>
      </c>
      <c r="D11" s="129"/>
      <c r="E11" s="128" t="s">
        <v>28</v>
      </c>
      <c r="F11" s="73">
        <v>1733</v>
      </c>
    </row>
    <row r="12" spans="1:6" s="34" customFormat="1" ht="22.5" customHeight="1">
      <c r="A12" s="99"/>
      <c r="B12" s="99"/>
      <c r="C12" s="126" t="s">
        <v>30</v>
      </c>
      <c r="D12" s="129"/>
      <c r="E12" s="128" t="s">
        <v>31</v>
      </c>
      <c r="F12" s="129"/>
    </row>
    <row r="13" spans="1:6" s="34" customFormat="1" ht="22.5" customHeight="1">
      <c r="A13" s="99"/>
      <c r="B13" s="99"/>
      <c r="C13" s="126" t="s">
        <v>33</v>
      </c>
      <c r="D13" s="129"/>
      <c r="E13" s="128" t="s">
        <v>34</v>
      </c>
      <c r="F13" s="129"/>
    </row>
    <row r="14" spans="1:6" s="34" customFormat="1" ht="22.5" customHeight="1">
      <c r="A14" s="99"/>
      <c r="B14" s="99"/>
      <c r="C14" s="126" t="s">
        <v>36</v>
      </c>
      <c r="D14" s="129"/>
      <c r="E14" s="128" t="s">
        <v>37</v>
      </c>
      <c r="F14" s="129"/>
    </row>
    <row r="15" spans="1:6" s="34" customFormat="1" ht="22.5" customHeight="1">
      <c r="A15" s="99"/>
      <c r="B15" s="99"/>
      <c r="C15" s="126" t="s">
        <v>39</v>
      </c>
      <c r="D15" s="129"/>
      <c r="E15" s="128" t="s">
        <v>40</v>
      </c>
      <c r="F15" s="129"/>
    </row>
    <row r="16" spans="1:6" s="34" customFormat="1" ht="22.5" customHeight="1">
      <c r="A16" s="99"/>
      <c r="B16" s="99"/>
      <c r="C16" s="126" t="s">
        <v>42</v>
      </c>
      <c r="D16" s="129"/>
      <c r="E16" s="128" t="s">
        <v>43</v>
      </c>
      <c r="F16" s="129"/>
    </row>
    <row r="17" spans="1:6" s="34" customFormat="1" ht="22.5" customHeight="1">
      <c r="A17" s="99"/>
      <c r="B17" s="99"/>
      <c r="C17" s="126" t="s">
        <v>44</v>
      </c>
      <c r="D17" s="129"/>
      <c r="E17" s="128" t="s">
        <v>45</v>
      </c>
      <c r="F17" s="129"/>
    </row>
    <row r="18" spans="1:6" s="34" customFormat="1" ht="22.5" customHeight="1">
      <c r="A18" s="99"/>
      <c r="B18" s="99"/>
      <c r="C18" s="126" t="s">
        <v>46</v>
      </c>
      <c r="D18" s="129"/>
      <c r="E18" s="128" t="s">
        <v>47</v>
      </c>
      <c r="F18" s="129"/>
    </row>
    <row r="19" spans="1:6" s="34" customFormat="1" ht="22.5" customHeight="1">
      <c r="A19" s="99"/>
      <c r="B19" s="99"/>
      <c r="C19" s="126" t="s">
        <v>48</v>
      </c>
      <c r="D19" s="129"/>
      <c r="E19" s="128" t="s">
        <v>49</v>
      </c>
      <c r="F19" s="129"/>
    </row>
    <row r="20" spans="1:6" s="34" customFormat="1" ht="22.5" customHeight="1">
      <c r="A20" s="99"/>
      <c r="B20" s="99"/>
      <c r="C20" s="126" t="s">
        <v>50</v>
      </c>
      <c r="D20" s="129"/>
      <c r="E20" s="128" t="s">
        <v>51</v>
      </c>
      <c r="F20" s="130"/>
    </row>
    <row r="21" spans="1:6" s="34" customFormat="1" ht="22.5" customHeight="1">
      <c r="A21" s="99"/>
      <c r="B21" s="99"/>
      <c r="C21" s="126" t="s">
        <v>52</v>
      </c>
      <c r="D21" s="129"/>
      <c r="E21" s="128" t="s">
        <v>53</v>
      </c>
      <c r="F21" s="131"/>
    </row>
    <row r="22" spans="1:6" s="34" customFormat="1" ht="22.5" customHeight="1">
      <c r="A22" s="99"/>
      <c r="B22" s="99"/>
      <c r="C22" s="126" t="s">
        <v>54</v>
      </c>
      <c r="D22" s="129"/>
      <c r="E22" s="135" t="s">
        <v>55</v>
      </c>
      <c r="F22" s="129"/>
    </row>
    <row r="23" spans="1:6" s="34" customFormat="1" ht="22.5" customHeight="1">
      <c r="A23" s="99"/>
      <c r="B23" s="99"/>
      <c r="C23" s="126" t="s">
        <v>56</v>
      </c>
      <c r="D23" s="130"/>
      <c r="E23" s="136" t="s">
        <v>126</v>
      </c>
      <c r="F23" s="130"/>
    </row>
    <row r="24" spans="1:6" s="34" customFormat="1" ht="22.5" customHeight="1">
      <c r="A24" s="99"/>
      <c r="B24" s="99"/>
      <c r="C24" s="126" t="s">
        <v>58</v>
      </c>
      <c r="D24" s="131"/>
      <c r="E24" s="137" t="s">
        <v>59</v>
      </c>
      <c r="F24" s="138"/>
    </row>
    <row r="25" spans="1:6" s="34" customFormat="1" ht="22.5" customHeight="1">
      <c r="A25" s="99"/>
      <c r="B25" s="99"/>
      <c r="C25" s="126" t="s">
        <v>60</v>
      </c>
      <c r="D25" s="129"/>
      <c r="E25" s="128" t="s">
        <v>61</v>
      </c>
      <c r="F25" s="138"/>
    </row>
    <row r="26" spans="1:6" s="34" customFormat="1" ht="22.5" customHeight="1">
      <c r="A26" s="99"/>
      <c r="B26" s="99"/>
      <c r="C26" s="126" t="s">
        <v>62</v>
      </c>
      <c r="D26" s="129"/>
      <c r="E26" s="139"/>
      <c r="F26" s="134"/>
    </row>
    <row r="27" spans="1:6" s="34" customFormat="1" ht="22.5" customHeight="1">
      <c r="A27" s="99"/>
      <c r="B27" s="99"/>
      <c r="C27" s="126" t="s">
        <v>63</v>
      </c>
      <c r="D27" s="130"/>
      <c r="E27" s="139"/>
      <c r="F27" s="99"/>
    </row>
    <row r="28" spans="1:6" ht="22.5" customHeight="1">
      <c r="A28" s="7"/>
      <c r="B28" s="7"/>
      <c r="C28" s="7"/>
      <c r="D28" s="140"/>
      <c r="E28" s="7"/>
      <c r="F28" s="7"/>
    </row>
    <row r="29" spans="1:6" ht="22.5" customHeight="1">
      <c r="A29" s="141"/>
      <c r="B29" s="141"/>
      <c r="C29" s="141"/>
      <c r="D29" s="141"/>
      <c r="E29" s="141"/>
      <c r="F29" s="7"/>
    </row>
    <row r="30" spans="1:6" ht="22.5" customHeight="1">
      <c r="A30" s="7"/>
      <c r="B30" s="7"/>
      <c r="C30" s="7"/>
      <c r="D30" s="7"/>
      <c r="E30" s="7"/>
      <c r="F30" s="7"/>
    </row>
    <row r="31" spans="1:6" ht="22.5" customHeight="1">
      <c r="A31" s="121" t="s">
        <v>66</v>
      </c>
      <c r="B31" s="117">
        <v>65291.59</v>
      </c>
      <c r="C31" s="121" t="s">
        <v>67</v>
      </c>
      <c r="D31" s="117">
        <v>65291.59</v>
      </c>
      <c r="E31" s="121" t="s">
        <v>67</v>
      </c>
      <c r="F31" s="117">
        <v>65291.59</v>
      </c>
    </row>
    <row r="32" spans="1:6" ht="12.75" customHeight="1">
      <c r="A32" s="237" t="s">
        <v>127</v>
      </c>
      <c r="B32" s="237"/>
      <c r="C32" s="237"/>
      <c r="D32" s="237"/>
      <c r="E32" s="237"/>
      <c r="F32" s="237"/>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dimension ref="A1:Y26"/>
  <sheetViews>
    <sheetView showGridLines="0" showZeros="0" view="pageBreakPreview" zoomScaleSheetLayoutView="100" zoomScalePageLayoutView="0" workbookViewId="0" topLeftCell="A15">
      <selection activeCell="G7" sqref="G7:G2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5" t="s">
        <v>128</v>
      </c>
      <c r="N1" s="35"/>
    </row>
    <row r="2" spans="1:25" ht="69.75" customHeight="1">
      <c r="A2" s="238" t="s">
        <v>129</v>
      </c>
      <c r="B2" s="238"/>
      <c r="C2" s="238"/>
      <c r="D2" s="238"/>
      <c r="E2" s="238"/>
      <c r="F2" s="238"/>
      <c r="G2" s="238"/>
      <c r="H2" s="238"/>
      <c r="I2" s="238"/>
      <c r="J2" s="238"/>
      <c r="K2" s="238"/>
      <c r="L2" s="238"/>
      <c r="M2" s="238"/>
      <c r="N2" s="238"/>
      <c r="O2" s="238"/>
      <c r="P2" s="238"/>
      <c r="Q2" s="238"/>
      <c r="R2" s="238"/>
      <c r="S2" s="238"/>
      <c r="T2" s="238"/>
      <c r="U2" s="238"/>
      <c r="V2" s="238"/>
      <c r="W2" s="238"/>
      <c r="X2" s="238"/>
      <c r="Y2" s="238"/>
    </row>
    <row r="3" spans="1:25" ht="16.5" customHeight="1">
      <c r="A3" s="239" t="s">
        <v>279</v>
      </c>
      <c r="B3" s="233"/>
      <c r="C3" s="233"/>
      <c r="Y3" s="120" t="s">
        <v>130</v>
      </c>
    </row>
    <row r="4" spans="1:25" ht="20.25" customHeight="1">
      <c r="A4" s="215" t="s">
        <v>99</v>
      </c>
      <c r="B4" s="215"/>
      <c r="C4" s="215"/>
      <c r="D4" s="217"/>
      <c r="E4" s="216" t="s">
        <v>72</v>
      </c>
      <c r="F4" s="218" t="s">
        <v>100</v>
      </c>
      <c r="G4" s="218"/>
      <c r="H4" s="218"/>
      <c r="I4" s="217"/>
      <c r="J4" s="221" t="s">
        <v>101</v>
      </c>
      <c r="K4" s="221"/>
      <c r="L4" s="221"/>
      <c r="M4" s="221"/>
      <c r="N4" s="221"/>
      <c r="O4" s="221"/>
      <c r="P4" s="221"/>
      <c r="Q4" s="221"/>
      <c r="R4" s="221"/>
      <c r="S4" s="221"/>
      <c r="T4" s="221"/>
      <c r="U4" s="231" t="s">
        <v>102</v>
      </c>
      <c r="V4" s="231" t="s">
        <v>103</v>
      </c>
      <c r="W4" s="231" t="s">
        <v>104</v>
      </c>
      <c r="X4" s="231" t="s">
        <v>105</v>
      </c>
      <c r="Y4" s="231" t="s">
        <v>106</v>
      </c>
    </row>
    <row r="5" spans="1:25" ht="25.5" customHeight="1">
      <c r="A5" s="215" t="s">
        <v>90</v>
      </c>
      <c r="B5" s="215"/>
      <c r="C5" s="216"/>
      <c r="D5" s="216" t="s">
        <v>91</v>
      </c>
      <c r="E5" s="216"/>
      <c r="F5" s="215" t="s">
        <v>107</v>
      </c>
      <c r="G5" s="215" t="s">
        <v>108</v>
      </c>
      <c r="H5" s="231" t="s">
        <v>109</v>
      </c>
      <c r="I5" s="221" t="s">
        <v>110</v>
      </c>
      <c r="J5" s="229" t="s">
        <v>107</v>
      </c>
      <c r="K5" s="229" t="s">
        <v>111</v>
      </c>
      <c r="L5" s="229" t="s">
        <v>112</v>
      </c>
      <c r="M5" s="229" t="s">
        <v>113</v>
      </c>
      <c r="N5" s="229" t="s">
        <v>114</v>
      </c>
      <c r="O5" s="229" t="s">
        <v>115</v>
      </c>
      <c r="P5" s="229" t="s">
        <v>116</v>
      </c>
      <c r="Q5" s="229" t="s">
        <v>117</v>
      </c>
      <c r="R5" s="229" t="s">
        <v>118</v>
      </c>
      <c r="S5" s="229" t="s">
        <v>119</v>
      </c>
      <c r="T5" s="229" t="s">
        <v>120</v>
      </c>
      <c r="U5" s="231"/>
      <c r="V5" s="231"/>
      <c r="W5" s="231"/>
      <c r="X5" s="231"/>
      <c r="Y5" s="231"/>
    </row>
    <row r="6" spans="1:25" ht="25.5" customHeight="1">
      <c r="A6" s="87" t="s">
        <v>92</v>
      </c>
      <c r="B6" s="87" t="s">
        <v>93</v>
      </c>
      <c r="C6" s="88" t="s">
        <v>94</v>
      </c>
      <c r="D6" s="217"/>
      <c r="E6" s="217"/>
      <c r="F6" s="218"/>
      <c r="G6" s="218"/>
      <c r="H6" s="232"/>
      <c r="I6" s="222"/>
      <c r="J6" s="222"/>
      <c r="K6" s="222"/>
      <c r="L6" s="222"/>
      <c r="M6" s="222"/>
      <c r="N6" s="222"/>
      <c r="O6" s="222"/>
      <c r="P6" s="222"/>
      <c r="Q6" s="222"/>
      <c r="R6" s="222"/>
      <c r="S6" s="222"/>
      <c r="T6" s="222"/>
      <c r="U6" s="232"/>
      <c r="V6" s="232"/>
      <c r="W6" s="232"/>
      <c r="X6" s="232"/>
      <c r="Y6" s="232"/>
    </row>
    <row r="7" spans="1:25" ht="25.5" customHeight="1">
      <c r="A7" s="182" t="s">
        <v>280</v>
      </c>
      <c r="B7" s="183">
        <v>0</v>
      </c>
      <c r="C7" s="182"/>
      <c r="D7" s="184" t="s">
        <v>281</v>
      </c>
      <c r="E7" s="73">
        <f>F7+J7</f>
        <v>65291.59</v>
      </c>
      <c r="F7" s="73">
        <f>G7+H7+I7</f>
        <v>63558.59</v>
      </c>
      <c r="G7" s="73">
        <f>G8+G11+G16+G18+G20</f>
        <v>63518.07</v>
      </c>
      <c r="H7" s="73">
        <f>H8+H11+H16+H18+H20</f>
        <v>40.52</v>
      </c>
      <c r="I7" s="73">
        <f>I8+I11+I16+I18+I20</f>
        <v>0</v>
      </c>
      <c r="J7" s="73">
        <f>K7</f>
        <v>1733</v>
      </c>
      <c r="K7" s="73">
        <f>K8+K11+K16+K18+K20</f>
        <v>1733</v>
      </c>
      <c r="L7" s="73">
        <f>L8+L11+L16+L18+L20</f>
        <v>0</v>
      </c>
      <c r="M7" s="94"/>
      <c r="N7" s="94"/>
      <c r="O7" s="94"/>
      <c r="P7" s="94"/>
      <c r="Q7" s="94"/>
      <c r="R7" s="94"/>
      <c r="S7" s="94"/>
      <c r="T7" s="94"/>
      <c r="U7" s="94"/>
      <c r="V7" s="94"/>
      <c r="W7" s="94"/>
      <c r="X7" s="94"/>
      <c r="Y7" s="75"/>
    </row>
    <row r="8" spans="1:25" ht="25.5" customHeight="1">
      <c r="A8" s="182" t="s">
        <v>280</v>
      </c>
      <c r="B8" s="183" t="s">
        <v>282</v>
      </c>
      <c r="C8" s="182"/>
      <c r="D8" s="184" t="s">
        <v>283</v>
      </c>
      <c r="E8" s="73">
        <f aca="true" t="shared" si="0" ref="E8:E22">F8+J8</f>
        <v>6400.25</v>
      </c>
      <c r="F8" s="73">
        <f aca="true" t="shared" si="1" ref="F8:F22">G8+H8+I8</f>
        <v>5047.25</v>
      </c>
      <c r="G8" s="73">
        <f>G9+G10</f>
        <v>5006.73</v>
      </c>
      <c r="H8" s="73">
        <f>H9+H10</f>
        <v>40.52</v>
      </c>
      <c r="I8" s="73">
        <f>I9+I10</f>
        <v>0</v>
      </c>
      <c r="J8" s="73">
        <f aca="true" t="shared" si="2" ref="J8:J22">K8</f>
        <v>1353</v>
      </c>
      <c r="K8" s="73">
        <f>K9+K10</f>
        <v>1353</v>
      </c>
      <c r="L8" s="73">
        <f>L9+L10</f>
        <v>0</v>
      </c>
      <c r="M8" s="94"/>
      <c r="N8" s="94"/>
      <c r="O8" s="94"/>
      <c r="P8" s="94"/>
      <c r="Q8" s="94"/>
      <c r="R8" s="94"/>
      <c r="S8" s="94"/>
      <c r="T8" s="94"/>
      <c r="U8" s="94"/>
      <c r="V8" s="94"/>
      <c r="W8" s="94"/>
      <c r="X8" s="94"/>
      <c r="Y8" s="75"/>
    </row>
    <row r="9" spans="1:25" ht="25.5" customHeight="1">
      <c r="A9" s="182" t="s">
        <v>280</v>
      </c>
      <c r="B9" s="183" t="s">
        <v>282</v>
      </c>
      <c r="C9" s="182" t="s">
        <v>282</v>
      </c>
      <c r="D9" s="184" t="s">
        <v>284</v>
      </c>
      <c r="E9" s="73">
        <f t="shared" si="0"/>
        <v>5047.25</v>
      </c>
      <c r="F9" s="73">
        <f t="shared" si="1"/>
        <v>5047.25</v>
      </c>
      <c r="G9" s="73">
        <v>5006.73</v>
      </c>
      <c r="H9" s="74">
        <v>40.52</v>
      </c>
      <c r="I9" s="74"/>
      <c r="J9" s="73">
        <f t="shared" si="2"/>
        <v>0</v>
      </c>
      <c r="K9" s="74"/>
      <c r="L9" s="94"/>
      <c r="M9" s="94"/>
      <c r="N9" s="94"/>
      <c r="O9" s="94"/>
      <c r="P9" s="94"/>
      <c r="Q9" s="94"/>
      <c r="R9" s="94"/>
      <c r="S9" s="94"/>
      <c r="T9" s="94"/>
      <c r="U9" s="94"/>
      <c r="V9" s="94"/>
      <c r="W9" s="94"/>
      <c r="X9" s="94"/>
      <c r="Y9" s="75"/>
    </row>
    <row r="10" spans="1:25" ht="25.5" customHeight="1">
      <c r="A10" s="182" t="s">
        <v>280</v>
      </c>
      <c r="B10" s="183" t="s">
        <v>282</v>
      </c>
      <c r="C10" s="182" t="s">
        <v>285</v>
      </c>
      <c r="D10" s="184" t="s">
        <v>286</v>
      </c>
      <c r="E10" s="73">
        <f t="shared" si="0"/>
        <v>1353</v>
      </c>
      <c r="F10" s="73">
        <f t="shared" si="1"/>
        <v>0</v>
      </c>
      <c r="G10" s="73"/>
      <c r="H10" s="74"/>
      <c r="I10" s="74"/>
      <c r="J10" s="73">
        <f t="shared" si="2"/>
        <v>1353</v>
      </c>
      <c r="K10" s="74">
        <v>1353</v>
      </c>
      <c r="L10" s="94"/>
      <c r="M10" s="94"/>
      <c r="N10" s="94"/>
      <c r="O10" s="94"/>
      <c r="P10" s="94"/>
      <c r="Q10" s="94"/>
      <c r="R10" s="94"/>
      <c r="S10" s="94"/>
      <c r="T10" s="94"/>
      <c r="U10" s="94"/>
      <c r="V10" s="94"/>
      <c r="W10" s="94"/>
      <c r="X10" s="94"/>
      <c r="Y10" s="75"/>
    </row>
    <row r="11" spans="1:25" ht="25.5" customHeight="1">
      <c r="A11" s="182" t="s">
        <v>280</v>
      </c>
      <c r="B11" s="183" t="s">
        <v>285</v>
      </c>
      <c r="C11" s="182"/>
      <c r="D11" s="184" t="s">
        <v>287</v>
      </c>
      <c r="E11" s="73">
        <f t="shared" si="0"/>
        <v>55421.16</v>
      </c>
      <c r="F11" s="73">
        <f t="shared" si="1"/>
        <v>55041.16</v>
      </c>
      <c r="G11" s="73">
        <f>G12+G13+G14+G15</f>
        <v>55041.16</v>
      </c>
      <c r="H11" s="73">
        <f>H12+H13+H14+H15</f>
        <v>0</v>
      </c>
      <c r="I11" s="73">
        <f>I12+I13+I14+I15</f>
        <v>0</v>
      </c>
      <c r="J11" s="73">
        <f t="shared" si="2"/>
        <v>380</v>
      </c>
      <c r="K11" s="73">
        <f>K12+K13+K14+K15</f>
        <v>380</v>
      </c>
      <c r="L11" s="73">
        <f>L12+L13+L14+L15</f>
        <v>0</v>
      </c>
      <c r="M11" s="94"/>
      <c r="N11" s="94"/>
      <c r="O11" s="94"/>
      <c r="P11" s="94"/>
      <c r="Q11" s="94"/>
      <c r="R11" s="94"/>
      <c r="S11" s="94"/>
      <c r="T11" s="94"/>
      <c r="U11" s="94"/>
      <c r="V11" s="94"/>
      <c r="W11" s="94"/>
      <c r="X11" s="94"/>
      <c r="Y11" s="75"/>
    </row>
    <row r="12" spans="1:25" ht="25.5" customHeight="1">
      <c r="A12" s="182" t="s">
        <v>280</v>
      </c>
      <c r="B12" s="183" t="s">
        <v>285</v>
      </c>
      <c r="C12" s="182" t="s">
        <v>282</v>
      </c>
      <c r="D12" s="184" t="s">
        <v>288</v>
      </c>
      <c r="E12" s="73">
        <f t="shared" si="0"/>
        <v>0</v>
      </c>
      <c r="F12" s="73">
        <f t="shared" si="1"/>
        <v>0</v>
      </c>
      <c r="G12" s="73"/>
      <c r="H12" s="74"/>
      <c r="I12" s="74"/>
      <c r="J12" s="73">
        <f t="shared" si="2"/>
        <v>0</v>
      </c>
      <c r="K12" s="74"/>
      <c r="L12" s="94"/>
      <c r="M12" s="94"/>
      <c r="N12" s="94"/>
      <c r="O12" s="94"/>
      <c r="P12" s="94"/>
      <c r="Q12" s="94"/>
      <c r="R12" s="94"/>
      <c r="S12" s="94"/>
      <c r="T12" s="94"/>
      <c r="U12" s="94"/>
      <c r="V12" s="94"/>
      <c r="W12" s="94"/>
      <c r="X12" s="94"/>
      <c r="Y12" s="75"/>
    </row>
    <row r="13" spans="1:25" ht="25.5" customHeight="1">
      <c r="A13" s="182" t="s">
        <v>280</v>
      </c>
      <c r="B13" s="183" t="s">
        <v>285</v>
      </c>
      <c r="C13" s="182" t="s">
        <v>285</v>
      </c>
      <c r="D13" s="184" t="s">
        <v>289</v>
      </c>
      <c r="E13" s="73">
        <f t="shared" si="0"/>
        <v>54840.340000000004</v>
      </c>
      <c r="F13" s="73">
        <f t="shared" si="1"/>
        <v>54460.340000000004</v>
      </c>
      <c r="G13" s="185">
        <f>19.3+54441.04</f>
        <v>54460.340000000004</v>
      </c>
      <c r="H13" s="74"/>
      <c r="I13" s="74"/>
      <c r="J13" s="73">
        <f t="shared" si="2"/>
        <v>380</v>
      </c>
      <c r="K13" s="74">
        <v>380</v>
      </c>
      <c r="L13" s="94"/>
      <c r="M13" s="94"/>
      <c r="N13" s="94"/>
      <c r="O13" s="94"/>
      <c r="P13" s="94"/>
      <c r="Q13" s="94"/>
      <c r="R13" s="94"/>
      <c r="S13" s="94"/>
      <c r="T13" s="94"/>
      <c r="U13" s="94"/>
      <c r="V13" s="94"/>
      <c r="W13" s="94"/>
      <c r="X13" s="94"/>
      <c r="Y13" s="75"/>
    </row>
    <row r="14" spans="1:25" ht="25.5" customHeight="1">
      <c r="A14" s="182" t="s">
        <v>280</v>
      </c>
      <c r="B14" s="183" t="s">
        <v>285</v>
      </c>
      <c r="C14" s="182" t="s">
        <v>290</v>
      </c>
      <c r="D14" s="184" t="s">
        <v>291</v>
      </c>
      <c r="E14" s="73">
        <f t="shared" si="0"/>
        <v>453.21000000000004</v>
      </c>
      <c r="F14" s="73">
        <f t="shared" si="1"/>
        <v>453.21000000000004</v>
      </c>
      <c r="G14" s="185">
        <f>154.85+87.83+110.25+62.29+37.99</f>
        <v>453.21000000000004</v>
      </c>
      <c r="H14" s="74"/>
      <c r="I14" s="74"/>
      <c r="J14" s="73">
        <f t="shared" si="2"/>
        <v>0</v>
      </c>
      <c r="K14" s="74"/>
      <c r="L14" s="94"/>
      <c r="M14" s="94"/>
      <c r="N14" s="94"/>
      <c r="O14" s="94"/>
      <c r="P14" s="94"/>
      <c r="Q14" s="94"/>
      <c r="R14" s="94"/>
      <c r="S14" s="94"/>
      <c r="T14" s="94"/>
      <c r="U14" s="94"/>
      <c r="V14" s="94"/>
      <c r="W14" s="94"/>
      <c r="X14" s="94"/>
      <c r="Y14" s="75"/>
    </row>
    <row r="15" spans="1:25" ht="25.5" customHeight="1">
      <c r="A15" s="182" t="s">
        <v>280</v>
      </c>
      <c r="B15" s="183" t="s">
        <v>285</v>
      </c>
      <c r="C15" s="182" t="s">
        <v>292</v>
      </c>
      <c r="D15" s="184" t="s">
        <v>293</v>
      </c>
      <c r="E15" s="73">
        <f t="shared" si="0"/>
        <v>127.61</v>
      </c>
      <c r="F15" s="73">
        <f t="shared" si="1"/>
        <v>127.61</v>
      </c>
      <c r="G15" s="185">
        <f>127.61</f>
        <v>127.61</v>
      </c>
      <c r="H15" s="74"/>
      <c r="I15" s="74"/>
      <c r="J15" s="73">
        <f t="shared" si="2"/>
        <v>0</v>
      </c>
      <c r="K15" s="74"/>
      <c r="L15" s="94"/>
      <c r="M15" s="94"/>
      <c r="N15" s="94"/>
      <c r="O15" s="94"/>
      <c r="P15" s="94"/>
      <c r="Q15" s="94"/>
      <c r="R15" s="94"/>
      <c r="S15" s="94"/>
      <c r="T15" s="94"/>
      <c r="U15" s="94"/>
      <c r="V15" s="94"/>
      <c r="W15" s="94"/>
      <c r="X15" s="94"/>
      <c r="Y15" s="75"/>
    </row>
    <row r="16" spans="1:25" ht="25.5" customHeight="1">
      <c r="A16" s="182" t="s">
        <v>280</v>
      </c>
      <c r="B16" s="183" t="s">
        <v>304</v>
      </c>
      <c r="C16" s="182"/>
      <c r="D16" s="184" t="s">
        <v>305</v>
      </c>
      <c r="E16" s="73">
        <f t="shared" si="0"/>
        <v>1.89</v>
      </c>
      <c r="F16" s="73">
        <f t="shared" si="1"/>
        <v>1.89</v>
      </c>
      <c r="G16" s="73">
        <f>G17</f>
        <v>1.89</v>
      </c>
      <c r="H16" s="74"/>
      <c r="I16" s="74"/>
      <c r="J16" s="73">
        <f t="shared" si="2"/>
        <v>0</v>
      </c>
      <c r="K16" s="74"/>
      <c r="L16" s="94"/>
      <c r="M16" s="94"/>
      <c r="N16" s="94"/>
      <c r="O16" s="94"/>
      <c r="P16" s="94"/>
      <c r="Q16" s="94"/>
      <c r="R16" s="94"/>
      <c r="S16" s="94"/>
      <c r="T16" s="94"/>
      <c r="U16" s="94"/>
      <c r="V16" s="94"/>
      <c r="W16" s="94"/>
      <c r="X16" s="94"/>
      <c r="Y16" s="75"/>
    </row>
    <row r="17" spans="1:25" ht="25.5" customHeight="1">
      <c r="A17" s="182" t="s">
        <v>280</v>
      </c>
      <c r="B17" s="183" t="s">
        <v>304</v>
      </c>
      <c r="C17" s="182" t="s">
        <v>285</v>
      </c>
      <c r="D17" s="184" t="s">
        <v>296</v>
      </c>
      <c r="E17" s="73">
        <f t="shared" si="0"/>
        <v>1.89</v>
      </c>
      <c r="F17" s="73">
        <f t="shared" si="1"/>
        <v>1.89</v>
      </c>
      <c r="G17" s="185">
        <f>1.89</f>
        <v>1.89</v>
      </c>
      <c r="H17" s="74"/>
      <c r="I17" s="74"/>
      <c r="J17" s="73">
        <f t="shared" si="2"/>
        <v>0</v>
      </c>
      <c r="K17" s="74"/>
      <c r="L17" s="94"/>
      <c r="M17" s="94"/>
      <c r="N17" s="94"/>
      <c r="O17" s="94"/>
      <c r="P17" s="94"/>
      <c r="Q17" s="94"/>
      <c r="R17" s="94"/>
      <c r="S17" s="94"/>
      <c r="T17" s="94"/>
      <c r="U17" s="94"/>
      <c r="V17" s="94"/>
      <c r="W17" s="94"/>
      <c r="X17" s="94"/>
      <c r="Y17" s="75"/>
    </row>
    <row r="18" spans="1:25" ht="25.5" customHeight="1">
      <c r="A18" s="182" t="s">
        <v>280</v>
      </c>
      <c r="B18" s="183" t="s">
        <v>306</v>
      </c>
      <c r="C18" s="182"/>
      <c r="D18" s="184" t="s">
        <v>307</v>
      </c>
      <c r="E18" s="73">
        <f t="shared" si="0"/>
        <v>0</v>
      </c>
      <c r="F18" s="73">
        <f t="shared" si="1"/>
        <v>0</v>
      </c>
      <c r="G18" s="73">
        <f>G19</f>
        <v>0</v>
      </c>
      <c r="H18" s="74"/>
      <c r="I18" s="74"/>
      <c r="J18" s="73">
        <f t="shared" si="2"/>
        <v>0</v>
      </c>
      <c r="K18" s="74"/>
      <c r="L18" s="94"/>
      <c r="M18" s="94"/>
      <c r="N18" s="94"/>
      <c r="O18" s="94"/>
      <c r="P18" s="94"/>
      <c r="Q18" s="94"/>
      <c r="R18" s="94"/>
      <c r="S18" s="94"/>
      <c r="T18" s="94"/>
      <c r="U18" s="94"/>
      <c r="V18" s="94"/>
      <c r="W18" s="94"/>
      <c r="X18" s="94"/>
      <c r="Y18" s="75"/>
    </row>
    <row r="19" spans="1:25" ht="25.5" customHeight="1">
      <c r="A19" s="182" t="s">
        <v>280</v>
      </c>
      <c r="B19" s="183" t="s">
        <v>306</v>
      </c>
      <c r="C19" s="182" t="s">
        <v>282</v>
      </c>
      <c r="D19" s="184" t="s">
        <v>299</v>
      </c>
      <c r="E19" s="73">
        <f t="shared" si="0"/>
        <v>0</v>
      </c>
      <c r="F19" s="73">
        <f t="shared" si="1"/>
        <v>0</v>
      </c>
      <c r="G19" s="73"/>
      <c r="H19" s="74"/>
      <c r="I19" s="74"/>
      <c r="J19" s="73">
        <f t="shared" si="2"/>
        <v>0</v>
      </c>
      <c r="K19" s="74"/>
      <c r="L19" s="74"/>
      <c r="M19" s="74"/>
      <c r="N19" s="74"/>
      <c r="O19" s="74"/>
      <c r="P19" s="74"/>
      <c r="Q19" s="74"/>
      <c r="R19" s="74"/>
      <c r="S19" s="74"/>
      <c r="T19" s="74"/>
      <c r="U19" s="74"/>
      <c r="V19" s="74"/>
      <c r="W19" s="74"/>
      <c r="X19" s="74"/>
      <c r="Y19" s="74"/>
    </row>
    <row r="20" spans="1:25" ht="25.5" customHeight="1">
      <c r="A20" s="182" t="s">
        <v>300</v>
      </c>
      <c r="B20" s="183"/>
      <c r="C20" s="182"/>
      <c r="D20" s="184" t="s">
        <v>301</v>
      </c>
      <c r="E20" s="73">
        <f t="shared" si="0"/>
        <v>3468.29</v>
      </c>
      <c r="F20" s="73">
        <f t="shared" si="1"/>
        <v>3468.29</v>
      </c>
      <c r="G20" s="73">
        <f>G21</f>
        <v>3468.29</v>
      </c>
      <c r="H20" s="74"/>
      <c r="I20" s="74"/>
      <c r="J20" s="73">
        <f t="shared" si="2"/>
        <v>0</v>
      </c>
      <c r="K20" s="74"/>
      <c r="L20" s="74"/>
      <c r="M20" s="74"/>
      <c r="N20" s="74"/>
      <c r="O20" s="74"/>
      <c r="P20" s="74"/>
      <c r="Q20" s="74"/>
      <c r="R20" s="74"/>
      <c r="S20" s="74"/>
      <c r="T20" s="74"/>
      <c r="U20" s="74"/>
      <c r="V20" s="74"/>
      <c r="W20" s="74"/>
      <c r="X20" s="74"/>
      <c r="Y20" s="74"/>
    </row>
    <row r="21" spans="1:25" ht="25.5" customHeight="1">
      <c r="A21" s="182" t="s">
        <v>300</v>
      </c>
      <c r="B21" s="183" t="s">
        <v>285</v>
      </c>
      <c r="C21" s="182"/>
      <c r="D21" s="184" t="s">
        <v>302</v>
      </c>
      <c r="E21" s="73">
        <f t="shared" si="0"/>
        <v>3468.29</v>
      </c>
      <c r="F21" s="73">
        <f t="shared" si="1"/>
        <v>3468.29</v>
      </c>
      <c r="G21" s="186">
        <f>G22</f>
        <v>3468.29</v>
      </c>
      <c r="H21" s="74"/>
      <c r="I21" s="74"/>
      <c r="J21" s="73">
        <f t="shared" si="2"/>
        <v>0</v>
      </c>
      <c r="K21" s="74"/>
      <c r="L21" s="74"/>
      <c r="M21" s="74"/>
      <c r="N21" s="74"/>
      <c r="O21" s="74"/>
      <c r="P21" s="74"/>
      <c r="Q21" s="74"/>
      <c r="R21" s="74"/>
      <c r="S21" s="74"/>
      <c r="T21" s="74"/>
      <c r="U21" s="74"/>
      <c r="V21" s="74"/>
      <c r="W21" s="74"/>
      <c r="X21" s="74"/>
      <c r="Y21" s="74"/>
    </row>
    <row r="22" spans="1:25" s="119" customFormat="1" ht="25.5" customHeight="1">
      <c r="A22" s="182" t="s">
        <v>300</v>
      </c>
      <c r="B22" s="183" t="s">
        <v>285</v>
      </c>
      <c r="C22" s="182" t="s">
        <v>282</v>
      </c>
      <c r="D22" s="184" t="s">
        <v>303</v>
      </c>
      <c r="E22" s="73">
        <f t="shared" si="0"/>
        <v>3468.29</v>
      </c>
      <c r="F22" s="73">
        <f t="shared" si="1"/>
        <v>3468.29</v>
      </c>
      <c r="G22" s="73">
        <f>4347.51-879.22</f>
        <v>3468.29</v>
      </c>
      <c r="H22" s="117"/>
      <c r="I22" s="117"/>
      <c r="J22" s="73">
        <f t="shared" si="2"/>
        <v>0</v>
      </c>
      <c r="K22" s="117"/>
      <c r="L22" s="117"/>
      <c r="M22" s="117"/>
      <c r="N22" s="117"/>
      <c r="O22" s="117"/>
      <c r="P22" s="117"/>
      <c r="Q22" s="117"/>
      <c r="R22" s="117"/>
      <c r="S22" s="117"/>
      <c r="T22" s="117"/>
      <c r="U22" s="117"/>
      <c r="V22" s="117"/>
      <c r="W22" s="117"/>
      <c r="X22" s="117"/>
      <c r="Y22" s="117"/>
    </row>
    <row r="23" spans="1:17" ht="25.5" customHeight="1">
      <c r="A23" s="214" t="s">
        <v>131</v>
      </c>
      <c r="B23" s="214"/>
      <c r="C23" s="214"/>
      <c r="D23" s="214"/>
      <c r="E23" s="214"/>
      <c r="F23" s="214"/>
      <c r="G23" s="214"/>
      <c r="H23" s="214"/>
      <c r="I23" s="214"/>
      <c r="J23" s="214"/>
      <c r="K23" s="214"/>
      <c r="L23" s="214"/>
      <c r="M23" s="214"/>
      <c r="N23" s="214"/>
      <c r="O23" s="214"/>
      <c r="P23" s="214"/>
      <c r="Q23" s="59"/>
    </row>
    <row r="24" spans="5:11" ht="25.5" customHeight="1">
      <c r="E24" s="59"/>
      <c r="F24" s="59"/>
      <c r="G24" s="59"/>
      <c r="K24" s="59"/>
    </row>
    <row r="25" spans="5:7" ht="25.5" customHeight="1">
      <c r="E25" s="59"/>
      <c r="F25" s="59"/>
      <c r="G25" s="59"/>
    </row>
    <row r="26" spans="6:7" ht="25.5" customHeight="1">
      <c r="F26" s="59"/>
      <c r="G26" s="59"/>
    </row>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mergeCells count="29">
    <mergeCell ref="A2:Y2"/>
    <mergeCell ref="A3:C3"/>
    <mergeCell ref="A4:D4"/>
    <mergeCell ref="F4:I4"/>
    <mergeCell ref="J4:T4"/>
    <mergeCell ref="A5:C5"/>
    <mergeCell ref="M5:M6"/>
    <mergeCell ref="N5:N6"/>
    <mergeCell ref="O5:O6"/>
    <mergeCell ref="P5:P6"/>
    <mergeCell ref="A23:P23"/>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75" right="0.75"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7">
      <selection activeCell="J14" sqref="J14"/>
    </sheetView>
  </sheetViews>
  <sheetFormatPr defaultColWidth="9.16015625" defaultRowHeight="11.25"/>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5" t="s">
        <v>132</v>
      </c>
    </row>
    <row r="2" spans="1:21" ht="45.75" customHeight="1">
      <c r="A2" s="247" t="s">
        <v>133</v>
      </c>
      <c r="B2" s="247"/>
      <c r="C2" s="247"/>
      <c r="D2" s="247"/>
      <c r="E2" s="247"/>
      <c r="F2" s="247"/>
      <c r="G2" s="247"/>
      <c r="H2" s="247"/>
      <c r="I2" s="247"/>
      <c r="J2" s="247"/>
      <c r="K2" s="247"/>
      <c r="L2" s="247"/>
      <c r="M2" s="247"/>
      <c r="N2" s="247"/>
      <c r="O2" s="247"/>
      <c r="P2" s="247"/>
      <c r="Q2" s="247"/>
      <c r="R2" s="247"/>
      <c r="S2" s="247"/>
      <c r="T2" s="247"/>
      <c r="U2" s="247"/>
    </row>
    <row r="3" spans="1:21" ht="16.5" customHeight="1">
      <c r="A3" s="239" t="s">
        <v>308</v>
      </c>
      <c r="B3" s="233"/>
      <c r="C3" s="233"/>
      <c r="U3" s="95" t="s">
        <v>98</v>
      </c>
    </row>
    <row r="4" spans="1:21" ht="20.25" customHeight="1">
      <c r="A4" s="215" t="s">
        <v>99</v>
      </c>
      <c r="B4" s="215"/>
      <c r="C4" s="215"/>
      <c r="D4" s="217"/>
      <c r="E4" s="216" t="s">
        <v>72</v>
      </c>
      <c r="F4" s="215" t="s">
        <v>134</v>
      </c>
      <c r="G4" s="215"/>
      <c r="H4" s="215"/>
      <c r="I4" s="215"/>
      <c r="J4" s="215"/>
      <c r="K4" s="215"/>
      <c r="L4" s="244" t="s">
        <v>135</v>
      </c>
      <c r="M4" s="221"/>
      <c r="N4" s="221"/>
      <c r="O4" s="221"/>
      <c r="P4" s="221"/>
      <c r="Q4" s="221"/>
      <c r="R4" s="231" t="s">
        <v>136</v>
      </c>
      <c r="S4" s="245" t="s">
        <v>137</v>
      </c>
      <c r="T4" s="231"/>
      <c r="U4" s="231"/>
    </row>
    <row r="5" spans="1:21" ht="25.5" customHeight="1">
      <c r="A5" s="215" t="s">
        <v>90</v>
      </c>
      <c r="B5" s="215"/>
      <c r="C5" s="216"/>
      <c r="D5" s="216" t="s">
        <v>91</v>
      </c>
      <c r="E5" s="216"/>
      <c r="F5" s="242" t="s">
        <v>107</v>
      </c>
      <c r="G5" s="230" t="s">
        <v>138</v>
      </c>
      <c r="H5" s="230" t="s">
        <v>139</v>
      </c>
      <c r="I5" s="229" t="s">
        <v>140</v>
      </c>
      <c r="J5" s="231" t="s">
        <v>141</v>
      </c>
      <c r="K5" s="231" t="s">
        <v>142</v>
      </c>
      <c r="L5" s="240" t="s">
        <v>107</v>
      </c>
      <c r="M5" s="229" t="s">
        <v>143</v>
      </c>
      <c r="N5" s="229" t="s">
        <v>144</v>
      </c>
      <c r="O5" s="229" t="s">
        <v>145</v>
      </c>
      <c r="P5" s="229" t="s">
        <v>146</v>
      </c>
      <c r="Q5" s="229" t="s">
        <v>147</v>
      </c>
      <c r="R5" s="231"/>
      <c r="S5" s="246" t="s">
        <v>107</v>
      </c>
      <c r="T5" s="230" t="s">
        <v>148</v>
      </c>
      <c r="U5" s="230" t="s">
        <v>149</v>
      </c>
    </row>
    <row r="6" spans="1:25" ht="25.5" customHeight="1">
      <c r="A6" s="87" t="s">
        <v>92</v>
      </c>
      <c r="B6" s="87" t="s">
        <v>93</v>
      </c>
      <c r="C6" s="88" t="s">
        <v>94</v>
      </c>
      <c r="D6" s="217"/>
      <c r="E6" s="217"/>
      <c r="F6" s="218"/>
      <c r="G6" s="232"/>
      <c r="H6" s="232"/>
      <c r="I6" s="222"/>
      <c r="J6" s="231"/>
      <c r="K6" s="232"/>
      <c r="L6" s="241"/>
      <c r="M6" s="222"/>
      <c r="N6" s="222"/>
      <c r="O6" s="222"/>
      <c r="P6" s="222"/>
      <c r="Q6" s="222"/>
      <c r="R6" s="231"/>
      <c r="S6" s="245"/>
      <c r="T6" s="231"/>
      <c r="U6" s="231"/>
      <c r="V6" s="59"/>
      <c r="W6" s="59"/>
      <c r="X6" s="59"/>
      <c r="Y6" s="59"/>
    </row>
    <row r="7" spans="1:21" s="115" customFormat="1" ht="25.5" customHeight="1">
      <c r="A7" s="189">
        <v>205</v>
      </c>
      <c r="B7" s="190">
        <v>0</v>
      </c>
      <c r="C7" s="189"/>
      <c r="D7" s="191" t="s">
        <v>281</v>
      </c>
      <c r="E7" s="73">
        <f>E8+E11+E16+E18+E20</f>
        <v>63518.07</v>
      </c>
      <c r="F7" s="117">
        <f aca="true" t="shared" si="0" ref="F7:F22">G7+H7+I7+J7+K7</f>
        <v>47052.82</v>
      </c>
      <c r="G7" s="188">
        <f aca="true" t="shared" si="1" ref="G7:R7">G8+G11+G16+G18+G20</f>
        <v>13220.72</v>
      </c>
      <c r="H7" s="188">
        <f t="shared" si="1"/>
        <v>23048.53</v>
      </c>
      <c r="I7" s="188">
        <f t="shared" si="1"/>
        <v>7029.07</v>
      </c>
      <c r="J7" s="188">
        <f t="shared" si="1"/>
        <v>0</v>
      </c>
      <c r="K7" s="188">
        <f t="shared" si="1"/>
        <v>3754.5</v>
      </c>
      <c r="L7" s="117">
        <f aca="true" t="shared" si="2" ref="L7:L22">M7+N7+O7+P7+Q7</f>
        <v>12996.960000000001</v>
      </c>
      <c r="M7" s="188">
        <f t="shared" si="1"/>
        <v>6365.77</v>
      </c>
      <c r="N7" s="188">
        <f t="shared" si="1"/>
        <v>3182.89</v>
      </c>
      <c r="O7" s="188">
        <f t="shared" si="1"/>
        <v>3082.93</v>
      </c>
      <c r="P7" s="188">
        <f t="shared" si="1"/>
        <v>0</v>
      </c>
      <c r="Q7" s="188">
        <f t="shared" si="1"/>
        <v>365.37</v>
      </c>
      <c r="R7" s="188">
        <f t="shared" si="1"/>
        <v>3468.29</v>
      </c>
      <c r="S7" s="117"/>
      <c r="T7" s="117"/>
      <c r="U7" s="117"/>
    </row>
    <row r="8" spans="1:21" s="115" customFormat="1" ht="25.5" customHeight="1">
      <c r="A8" s="189" t="s">
        <v>280</v>
      </c>
      <c r="B8" s="190" t="s">
        <v>282</v>
      </c>
      <c r="C8" s="189"/>
      <c r="D8" s="191" t="s">
        <v>283</v>
      </c>
      <c r="E8" s="73">
        <f>E9+E10</f>
        <v>5006.73</v>
      </c>
      <c r="F8" s="117">
        <f t="shared" si="0"/>
        <v>5006.73</v>
      </c>
      <c r="G8" s="117">
        <f aca="true" t="shared" si="3" ref="G8:R8">G9+G10</f>
        <v>5006.73</v>
      </c>
      <c r="H8" s="117">
        <f t="shared" si="3"/>
        <v>0</v>
      </c>
      <c r="I8" s="117">
        <f t="shared" si="3"/>
        <v>0</v>
      </c>
      <c r="J8" s="117">
        <f t="shared" si="3"/>
        <v>0</v>
      </c>
      <c r="K8" s="117">
        <f t="shared" si="3"/>
        <v>0</v>
      </c>
      <c r="L8" s="117">
        <f t="shared" si="2"/>
        <v>0</v>
      </c>
      <c r="M8" s="117">
        <f t="shared" si="3"/>
        <v>0</v>
      </c>
      <c r="N8" s="117">
        <f t="shared" si="3"/>
        <v>0</v>
      </c>
      <c r="O8" s="117">
        <f t="shared" si="3"/>
        <v>0</v>
      </c>
      <c r="P8" s="117">
        <f t="shared" si="3"/>
        <v>0</v>
      </c>
      <c r="Q8" s="117">
        <f t="shared" si="3"/>
        <v>0</v>
      </c>
      <c r="R8" s="117">
        <f t="shared" si="3"/>
        <v>0</v>
      </c>
      <c r="S8" s="118"/>
      <c r="T8" s="117"/>
      <c r="U8" s="117"/>
    </row>
    <row r="9" spans="1:21" s="115" customFormat="1" ht="25.5" customHeight="1">
      <c r="A9" s="189" t="s">
        <v>280</v>
      </c>
      <c r="B9" s="190" t="s">
        <v>282</v>
      </c>
      <c r="C9" s="189" t="s">
        <v>282</v>
      </c>
      <c r="D9" s="191" t="s">
        <v>284</v>
      </c>
      <c r="E9" s="73">
        <v>5006.73</v>
      </c>
      <c r="F9" s="117">
        <f t="shared" si="0"/>
        <v>5006.73</v>
      </c>
      <c r="G9" s="117">
        <v>5006.73</v>
      </c>
      <c r="H9" s="117"/>
      <c r="I9" s="117"/>
      <c r="J9" s="116"/>
      <c r="K9" s="117"/>
      <c r="L9" s="117">
        <f t="shared" si="2"/>
        <v>0</v>
      </c>
      <c r="M9" s="117"/>
      <c r="N9" s="117"/>
      <c r="O9" s="117"/>
      <c r="P9" s="117"/>
      <c r="Q9" s="117"/>
      <c r="R9" s="117"/>
      <c r="S9" s="118"/>
      <c r="T9" s="117"/>
      <c r="U9" s="117"/>
    </row>
    <row r="10" spans="1:21" s="115" customFormat="1" ht="25.5" customHeight="1">
      <c r="A10" s="189" t="s">
        <v>280</v>
      </c>
      <c r="B10" s="190" t="s">
        <v>282</v>
      </c>
      <c r="C10" s="189" t="s">
        <v>285</v>
      </c>
      <c r="D10" s="191" t="s">
        <v>286</v>
      </c>
      <c r="E10" s="73"/>
      <c r="F10" s="117">
        <f t="shared" si="0"/>
        <v>0</v>
      </c>
      <c r="G10" s="117"/>
      <c r="H10" s="117"/>
      <c r="I10" s="117"/>
      <c r="J10" s="116"/>
      <c r="K10" s="117"/>
      <c r="L10" s="117">
        <f t="shared" si="2"/>
        <v>0</v>
      </c>
      <c r="M10" s="117"/>
      <c r="N10" s="117"/>
      <c r="O10" s="117"/>
      <c r="P10" s="117"/>
      <c r="Q10" s="117"/>
      <c r="R10" s="117"/>
      <c r="S10" s="118"/>
      <c r="T10" s="117"/>
      <c r="U10" s="117"/>
    </row>
    <row r="11" spans="1:21" s="115" customFormat="1" ht="25.5" customHeight="1">
      <c r="A11" s="189" t="s">
        <v>280</v>
      </c>
      <c r="B11" s="190" t="s">
        <v>285</v>
      </c>
      <c r="C11" s="189"/>
      <c r="D11" s="191" t="s">
        <v>287</v>
      </c>
      <c r="E11" s="73">
        <f>E12+E13+E14+E15</f>
        <v>55041.16</v>
      </c>
      <c r="F11" s="117">
        <f t="shared" si="0"/>
        <v>42044.2</v>
      </c>
      <c r="G11" s="117">
        <f aca="true" t="shared" si="4" ref="G11:R11">G12+G13+G14+G15</f>
        <v>8213.99</v>
      </c>
      <c r="H11" s="117">
        <f t="shared" si="4"/>
        <v>23048.53</v>
      </c>
      <c r="I11" s="117">
        <f t="shared" si="4"/>
        <v>7029.07</v>
      </c>
      <c r="J11" s="117">
        <f t="shared" si="4"/>
        <v>0</v>
      </c>
      <c r="K11" s="117">
        <f t="shared" si="4"/>
        <v>3752.61</v>
      </c>
      <c r="L11" s="117">
        <f t="shared" si="2"/>
        <v>12996.960000000001</v>
      </c>
      <c r="M11" s="117">
        <f t="shared" si="4"/>
        <v>6365.77</v>
      </c>
      <c r="N11" s="117">
        <f t="shared" si="4"/>
        <v>3182.89</v>
      </c>
      <c r="O11" s="117">
        <f t="shared" si="4"/>
        <v>3082.93</v>
      </c>
      <c r="P11" s="117">
        <f t="shared" si="4"/>
        <v>0</v>
      </c>
      <c r="Q11" s="117">
        <f t="shared" si="4"/>
        <v>365.37</v>
      </c>
      <c r="R11" s="117">
        <f t="shared" si="4"/>
        <v>0</v>
      </c>
      <c r="S11" s="117"/>
      <c r="T11" s="117"/>
      <c r="U11" s="117"/>
    </row>
    <row r="12" spans="1:21" s="115" customFormat="1" ht="25.5" customHeight="1">
      <c r="A12" s="189" t="s">
        <v>280</v>
      </c>
      <c r="B12" s="190" t="s">
        <v>285</v>
      </c>
      <c r="C12" s="189" t="s">
        <v>282</v>
      </c>
      <c r="D12" s="191" t="s">
        <v>288</v>
      </c>
      <c r="E12" s="73"/>
      <c r="F12" s="117">
        <f t="shared" si="0"/>
        <v>0</v>
      </c>
      <c r="G12" s="117"/>
      <c r="H12" s="117"/>
      <c r="I12" s="117"/>
      <c r="J12" s="116"/>
      <c r="K12" s="117"/>
      <c r="L12" s="117">
        <f t="shared" si="2"/>
        <v>0</v>
      </c>
      <c r="M12" s="117"/>
      <c r="N12" s="117"/>
      <c r="O12" s="117"/>
      <c r="P12" s="117"/>
      <c r="Q12" s="117"/>
      <c r="R12" s="117"/>
      <c r="S12" s="118"/>
      <c r="T12" s="117"/>
      <c r="U12" s="117"/>
    </row>
    <row r="13" spans="1:21" s="115" customFormat="1" ht="25.5" customHeight="1">
      <c r="A13" s="189" t="s">
        <v>280</v>
      </c>
      <c r="B13" s="190" t="s">
        <v>285</v>
      </c>
      <c r="C13" s="189" t="s">
        <v>285</v>
      </c>
      <c r="D13" s="191" t="s">
        <v>289</v>
      </c>
      <c r="E13" s="185">
        <f>19.3+54441.04</f>
        <v>54460.340000000004</v>
      </c>
      <c r="F13" s="117">
        <f t="shared" si="0"/>
        <v>41463.38</v>
      </c>
      <c r="G13" s="117">
        <v>7760.78</v>
      </c>
      <c r="H13" s="117">
        <v>23048.53</v>
      </c>
      <c r="I13" s="117">
        <v>7029.07</v>
      </c>
      <c r="J13" s="116"/>
      <c r="K13" s="117">
        <f>3754.5-129.5</f>
        <v>3625</v>
      </c>
      <c r="L13" s="117">
        <f t="shared" si="2"/>
        <v>12996.960000000001</v>
      </c>
      <c r="M13" s="117">
        <v>6365.77</v>
      </c>
      <c r="N13" s="117">
        <v>3182.89</v>
      </c>
      <c r="O13" s="117">
        <v>3082.93</v>
      </c>
      <c r="P13" s="117"/>
      <c r="Q13" s="117">
        <v>365.37</v>
      </c>
      <c r="R13" s="117"/>
      <c r="S13" s="118"/>
      <c r="T13" s="117"/>
      <c r="U13" s="117"/>
    </row>
    <row r="14" spans="1:21" s="115" customFormat="1" ht="25.5" customHeight="1">
      <c r="A14" s="189" t="s">
        <v>280</v>
      </c>
      <c r="B14" s="190" t="s">
        <v>285</v>
      </c>
      <c r="C14" s="189" t="s">
        <v>290</v>
      </c>
      <c r="D14" s="191" t="s">
        <v>291</v>
      </c>
      <c r="E14" s="185">
        <f>154.85+87.83+110.25+62.29+37.99</f>
        <v>453.21000000000004</v>
      </c>
      <c r="F14" s="117">
        <f t="shared" si="0"/>
        <v>453.21</v>
      </c>
      <c r="G14" s="117">
        <v>453.21</v>
      </c>
      <c r="H14" s="117"/>
      <c r="I14" s="117"/>
      <c r="J14" s="116"/>
      <c r="K14" s="117"/>
      <c r="L14" s="117">
        <f t="shared" si="2"/>
        <v>0</v>
      </c>
      <c r="M14" s="117"/>
      <c r="N14" s="117"/>
      <c r="O14" s="117"/>
      <c r="P14" s="117"/>
      <c r="Q14" s="117"/>
      <c r="R14" s="117"/>
      <c r="S14" s="118"/>
      <c r="T14" s="117"/>
      <c r="U14" s="117"/>
    </row>
    <row r="15" spans="1:21" s="115" customFormat="1" ht="25.5" customHeight="1">
      <c r="A15" s="189" t="s">
        <v>280</v>
      </c>
      <c r="B15" s="190" t="s">
        <v>285</v>
      </c>
      <c r="C15" s="189" t="s">
        <v>292</v>
      </c>
      <c r="D15" s="191" t="s">
        <v>293</v>
      </c>
      <c r="E15" s="185">
        <f>127.61</f>
        <v>127.61</v>
      </c>
      <c r="F15" s="117">
        <f t="shared" si="0"/>
        <v>127.61</v>
      </c>
      <c r="G15" s="117"/>
      <c r="H15" s="117"/>
      <c r="I15" s="117"/>
      <c r="J15" s="116"/>
      <c r="K15" s="117">
        <v>127.61</v>
      </c>
      <c r="L15" s="117">
        <f t="shared" si="2"/>
        <v>0</v>
      </c>
      <c r="M15" s="117"/>
      <c r="N15" s="117"/>
      <c r="O15" s="117"/>
      <c r="P15" s="117"/>
      <c r="Q15" s="117"/>
      <c r="R15" s="117"/>
      <c r="S15" s="118"/>
      <c r="T15" s="117"/>
      <c r="U15" s="117"/>
    </row>
    <row r="16" spans="1:21" s="115" customFormat="1" ht="25.5" customHeight="1">
      <c r="A16" s="189" t="s">
        <v>280</v>
      </c>
      <c r="B16" s="190" t="s">
        <v>290</v>
      </c>
      <c r="C16" s="189"/>
      <c r="D16" s="191" t="s">
        <v>367</v>
      </c>
      <c r="E16" s="73">
        <f>E17</f>
        <v>1.89</v>
      </c>
      <c r="F16" s="117">
        <f t="shared" si="0"/>
        <v>1.89</v>
      </c>
      <c r="G16" s="117"/>
      <c r="H16" s="117">
        <f aca="true" t="shared" si="5" ref="H16:R16">H17</f>
        <v>0</v>
      </c>
      <c r="I16" s="117">
        <f t="shared" si="5"/>
        <v>0</v>
      </c>
      <c r="J16" s="117">
        <f t="shared" si="5"/>
        <v>0</v>
      </c>
      <c r="K16" s="117">
        <v>1.89</v>
      </c>
      <c r="L16" s="117">
        <f t="shared" si="2"/>
        <v>0</v>
      </c>
      <c r="M16" s="117">
        <f t="shared" si="5"/>
        <v>0</v>
      </c>
      <c r="N16" s="117">
        <f t="shared" si="5"/>
        <v>0</v>
      </c>
      <c r="O16" s="117">
        <f t="shared" si="5"/>
        <v>0</v>
      </c>
      <c r="P16" s="117">
        <f t="shared" si="5"/>
        <v>0</v>
      </c>
      <c r="Q16" s="117">
        <f t="shared" si="5"/>
        <v>0</v>
      </c>
      <c r="R16" s="117">
        <f t="shared" si="5"/>
        <v>0</v>
      </c>
      <c r="S16" s="117"/>
      <c r="T16" s="117"/>
      <c r="U16" s="117"/>
    </row>
    <row r="17" spans="1:21" s="115" customFormat="1" ht="25.5" customHeight="1">
      <c r="A17" s="189" t="s">
        <v>280</v>
      </c>
      <c r="B17" s="190" t="s">
        <v>290</v>
      </c>
      <c r="C17" s="189" t="s">
        <v>285</v>
      </c>
      <c r="D17" s="191" t="s">
        <v>296</v>
      </c>
      <c r="E17" s="185">
        <f>1.89</f>
        <v>1.89</v>
      </c>
      <c r="F17" s="117">
        <f t="shared" si="0"/>
        <v>1.89</v>
      </c>
      <c r="G17" s="117"/>
      <c r="H17" s="117"/>
      <c r="I17" s="117"/>
      <c r="J17" s="116"/>
      <c r="K17" s="117">
        <v>1.89</v>
      </c>
      <c r="L17" s="117">
        <f t="shared" si="2"/>
        <v>0</v>
      </c>
      <c r="M17" s="117"/>
      <c r="N17" s="117"/>
      <c r="O17" s="117"/>
      <c r="P17" s="117"/>
      <c r="Q17" s="117"/>
      <c r="R17" s="117"/>
      <c r="S17" s="118"/>
      <c r="T17" s="117"/>
      <c r="U17" s="117"/>
    </row>
    <row r="18" spans="1:21" s="115" customFormat="1" ht="25.5" customHeight="1">
      <c r="A18" s="189" t="s">
        <v>280</v>
      </c>
      <c r="B18" s="190" t="s">
        <v>368</v>
      </c>
      <c r="C18" s="189"/>
      <c r="D18" s="191" t="s">
        <v>369</v>
      </c>
      <c r="E18" s="73">
        <f>E19</f>
        <v>0</v>
      </c>
      <c r="F18" s="117"/>
      <c r="G18" s="117"/>
      <c r="H18" s="117">
        <f aca="true" t="shared" si="6" ref="H18:R18">H19</f>
        <v>0</v>
      </c>
      <c r="I18" s="117">
        <f t="shared" si="6"/>
        <v>0</v>
      </c>
      <c r="J18" s="117">
        <f t="shared" si="6"/>
        <v>0</v>
      </c>
      <c r="K18" s="117"/>
      <c r="L18" s="117">
        <f t="shared" si="2"/>
        <v>0</v>
      </c>
      <c r="M18" s="117">
        <f t="shared" si="6"/>
        <v>0</v>
      </c>
      <c r="N18" s="117">
        <f t="shared" si="6"/>
        <v>0</v>
      </c>
      <c r="O18" s="117">
        <f t="shared" si="6"/>
        <v>0</v>
      </c>
      <c r="P18" s="117">
        <f t="shared" si="6"/>
        <v>0</v>
      </c>
      <c r="Q18" s="117">
        <f t="shared" si="6"/>
        <v>0</v>
      </c>
      <c r="R18" s="117">
        <f t="shared" si="6"/>
        <v>0</v>
      </c>
      <c r="S18" s="117"/>
      <c r="T18" s="117"/>
      <c r="U18" s="117"/>
    </row>
    <row r="19" spans="1:21" s="115" customFormat="1" ht="25.5" customHeight="1">
      <c r="A19" s="189" t="s">
        <v>280</v>
      </c>
      <c r="B19" s="190" t="s">
        <v>368</v>
      </c>
      <c r="C19" s="189" t="s">
        <v>282</v>
      </c>
      <c r="D19" s="191" t="s">
        <v>299</v>
      </c>
      <c r="E19" s="73"/>
      <c r="F19" s="117"/>
      <c r="G19" s="117"/>
      <c r="H19" s="117"/>
      <c r="I19" s="117"/>
      <c r="J19" s="116"/>
      <c r="K19" s="117"/>
      <c r="L19" s="117">
        <f t="shared" si="2"/>
        <v>0</v>
      </c>
      <c r="M19" s="117"/>
      <c r="N19" s="117"/>
      <c r="O19" s="117"/>
      <c r="P19" s="117"/>
      <c r="Q19" s="117"/>
      <c r="R19" s="117"/>
      <c r="S19" s="118"/>
      <c r="T19" s="117"/>
      <c r="U19" s="117"/>
    </row>
    <row r="20" spans="1:21" s="115" customFormat="1" ht="25.5" customHeight="1">
      <c r="A20" s="189" t="s">
        <v>300</v>
      </c>
      <c r="B20" s="190"/>
      <c r="C20" s="189"/>
      <c r="D20" s="191" t="s">
        <v>301</v>
      </c>
      <c r="E20" s="73">
        <f>E21</f>
        <v>3468.29</v>
      </c>
      <c r="F20" s="117">
        <f t="shared" si="0"/>
        <v>0</v>
      </c>
      <c r="G20" s="117"/>
      <c r="H20" s="117"/>
      <c r="I20" s="117"/>
      <c r="J20" s="116"/>
      <c r="K20" s="117"/>
      <c r="L20" s="117">
        <f t="shared" si="2"/>
        <v>0</v>
      </c>
      <c r="M20" s="117"/>
      <c r="N20" s="117"/>
      <c r="O20" s="117"/>
      <c r="P20" s="117"/>
      <c r="Q20" s="117"/>
      <c r="R20" s="192">
        <f>4347.51-879.22</f>
        <v>3468.29</v>
      </c>
      <c r="S20" s="118"/>
      <c r="T20" s="117"/>
      <c r="U20" s="117"/>
    </row>
    <row r="21" spans="1:21" s="115" customFormat="1" ht="25.5" customHeight="1">
      <c r="A21" s="189" t="s">
        <v>300</v>
      </c>
      <c r="B21" s="190" t="s">
        <v>285</v>
      </c>
      <c r="C21" s="189"/>
      <c r="D21" s="191" t="s">
        <v>302</v>
      </c>
      <c r="E21" s="186">
        <f>E22</f>
        <v>3468.29</v>
      </c>
      <c r="F21" s="117">
        <f t="shared" si="0"/>
        <v>0</v>
      </c>
      <c r="G21" s="117"/>
      <c r="H21" s="117"/>
      <c r="I21" s="117"/>
      <c r="J21" s="116"/>
      <c r="K21" s="117"/>
      <c r="L21" s="117">
        <f t="shared" si="2"/>
        <v>0</v>
      </c>
      <c r="M21" s="117"/>
      <c r="N21" s="117"/>
      <c r="O21" s="117"/>
      <c r="P21" s="117"/>
      <c r="Q21" s="117"/>
      <c r="R21" s="192">
        <f>4347.51-879.22</f>
        <v>3468.29</v>
      </c>
      <c r="S21" s="118"/>
      <c r="T21" s="117"/>
      <c r="U21" s="117"/>
    </row>
    <row r="22" spans="1:21" s="115" customFormat="1" ht="25.5" customHeight="1">
      <c r="A22" s="189" t="s">
        <v>300</v>
      </c>
      <c r="B22" s="190" t="s">
        <v>285</v>
      </c>
      <c r="C22" s="189" t="s">
        <v>282</v>
      </c>
      <c r="D22" s="191" t="s">
        <v>303</v>
      </c>
      <c r="E22" s="73">
        <f>4347.51-879.22</f>
        <v>3468.29</v>
      </c>
      <c r="F22" s="117">
        <f t="shared" si="0"/>
        <v>0</v>
      </c>
      <c r="G22" s="117"/>
      <c r="H22" s="117"/>
      <c r="I22" s="117"/>
      <c r="J22" s="116"/>
      <c r="K22" s="117"/>
      <c r="L22" s="117">
        <f t="shared" si="2"/>
        <v>0</v>
      </c>
      <c r="M22" s="117"/>
      <c r="N22" s="117"/>
      <c r="O22" s="117"/>
      <c r="P22" s="117"/>
      <c r="Q22" s="117"/>
      <c r="R22" s="192">
        <f>4347.51-879.22</f>
        <v>3468.29</v>
      </c>
      <c r="S22" s="118"/>
      <c r="T22" s="117"/>
      <c r="U22" s="117"/>
    </row>
    <row r="23" spans="1:24" ht="25.5" customHeight="1">
      <c r="A23" s="214" t="s">
        <v>150</v>
      </c>
      <c r="B23" s="214"/>
      <c r="C23" s="214"/>
      <c r="D23" s="214"/>
      <c r="E23" s="214"/>
      <c r="F23" s="214"/>
      <c r="G23" s="214"/>
      <c r="H23" s="214"/>
      <c r="I23" s="214"/>
      <c r="J23" s="214"/>
      <c r="K23" s="214"/>
      <c r="L23" s="214"/>
      <c r="M23" s="214"/>
      <c r="N23" s="214"/>
      <c r="O23" s="214"/>
      <c r="P23" s="214"/>
      <c r="Q23" s="214"/>
      <c r="R23" s="214"/>
      <c r="S23" s="214"/>
      <c r="T23" s="214"/>
      <c r="U23" s="59"/>
      <c r="V23" s="59"/>
      <c r="W23" s="59"/>
      <c r="X23" s="59"/>
    </row>
    <row r="24" spans="4:20" ht="25.5" customHeight="1">
      <c r="D24" s="59"/>
      <c r="E24" s="59"/>
      <c r="F24" s="59"/>
      <c r="T24" s="59"/>
    </row>
    <row r="25" ht="25.5" customHeight="1">
      <c r="T25" s="59"/>
    </row>
    <row r="26" spans="20:24" ht="25.5" customHeight="1">
      <c r="T26" s="59"/>
      <c r="U26" s="59"/>
      <c r="V26" s="59"/>
      <c r="W26" s="59"/>
      <c r="X26" s="59"/>
    </row>
    <row r="27" ht="25.5" customHeight="1">
      <c r="U27" s="59"/>
    </row>
    <row r="28" ht="25.5" customHeight="1"/>
    <row r="29" ht="25.5" customHeight="1"/>
    <row r="30" ht="25.5" customHeight="1"/>
    <row r="31" ht="25.5" customHeight="1" hidden="1"/>
    <row r="32" ht="25.5" customHeight="1" hidden="1"/>
    <row r="33" ht="25.5" customHeight="1" hidden="1"/>
    <row r="34" ht="25.5" customHeight="1" hidden="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sheetData>
  <sheetProtection/>
  <protectedRanges>
    <protectedRange sqref="A7:IV29" name="区域1"/>
  </protectedRanges>
  <mergeCells count="26">
    <mergeCell ref="S5:S6"/>
    <mergeCell ref="T5:T6"/>
    <mergeCell ref="U5:U6"/>
    <mergeCell ref="A23:T23"/>
    <mergeCell ref="L5:L6"/>
    <mergeCell ref="M5:M6"/>
    <mergeCell ref="N5:N6"/>
    <mergeCell ref="O5:O6"/>
    <mergeCell ref="P5:P6"/>
    <mergeCell ref="Q5:Q6"/>
    <mergeCell ref="F5:F6"/>
    <mergeCell ref="G5:G6"/>
    <mergeCell ref="H5:H6"/>
    <mergeCell ref="I5:I6"/>
    <mergeCell ref="J5:J6"/>
    <mergeCell ref="K5:K6"/>
    <mergeCell ref="A2:U2"/>
    <mergeCell ref="A3:C3"/>
    <mergeCell ref="A4:D4"/>
    <mergeCell ref="E4:E6"/>
    <mergeCell ref="F4:K4"/>
    <mergeCell ref="L4:Q4"/>
    <mergeCell ref="R4:R6"/>
    <mergeCell ref="S4:U4"/>
    <mergeCell ref="A5:C5"/>
    <mergeCell ref="D5:D6"/>
  </mergeCells>
  <printOptions/>
  <pageMargins left="0.7" right="0.7" top="0.75" bottom="0.75" header="0.3" footer="0.3"/>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J11" sqref="J11"/>
    </sheetView>
  </sheetViews>
  <sheetFormatPr defaultColWidth="9.16015625" defaultRowHeight="12.75" customHeight="1"/>
  <cols>
    <col min="1" max="1" width="5.83203125" style="101" customWidth="1"/>
    <col min="2" max="2" width="6.16015625" style="101" customWidth="1"/>
    <col min="3" max="3" width="7" style="101" customWidth="1"/>
    <col min="4" max="4" width="15.5" style="101" customWidth="1"/>
    <col min="5" max="5" width="12.83203125" style="101" customWidth="1"/>
    <col min="6" max="34" width="10.83203125" style="101" customWidth="1"/>
    <col min="35" max="16384" width="9.16015625" style="101" customWidth="1"/>
  </cols>
  <sheetData>
    <row r="1" ht="25.5" customHeight="1">
      <c r="A1" s="35" t="s">
        <v>151</v>
      </c>
    </row>
    <row r="2" spans="1:32" ht="69.75" customHeight="1">
      <c r="A2" s="252" t="s">
        <v>152</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1:21" ht="16.5" customHeight="1">
      <c r="A3" s="253" t="s">
        <v>313</v>
      </c>
      <c r="B3" s="254"/>
      <c r="C3" s="254"/>
      <c r="D3" s="254"/>
      <c r="E3" s="254"/>
      <c r="S3" s="112" t="s">
        <v>98</v>
      </c>
      <c r="U3" s="109"/>
    </row>
    <row r="4" spans="1:32" ht="20.25" customHeight="1">
      <c r="A4" s="215" t="s">
        <v>99</v>
      </c>
      <c r="B4" s="215"/>
      <c r="C4" s="215"/>
      <c r="D4" s="217"/>
      <c r="E4" s="221" t="s">
        <v>72</v>
      </c>
      <c r="F4" s="231" t="s">
        <v>153</v>
      </c>
      <c r="G4" s="231" t="s">
        <v>154</v>
      </c>
      <c r="H4" s="231" t="s">
        <v>155</v>
      </c>
      <c r="I4" s="231" t="s">
        <v>156</v>
      </c>
      <c r="J4" s="231" t="s">
        <v>157</v>
      </c>
      <c r="K4" s="231" t="s">
        <v>158</v>
      </c>
      <c r="L4" s="231" t="s">
        <v>159</v>
      </c>
      <c r="M4" s="231" t="s">
        <v>160</v>
      </c>
      <c r="N4" s="231" t="s">
        <v>161</v>
      </c>
      <c r="O4" s="231" t="s">
        <v>162</v>
      </c>
      <c r="P4" s="250" t="s">
        <v>163</v>
      </c>
      <c r="Q4" s="231" t="s">
        <v>164</v>
      </c>
      <c r="R4" s="231" t="s">
        <v>165</v>
      </c>
      <c r="S4" s="221" t="s">
        <v>166</v>
      </c>
      <c r="T4" s="231" t="s">
        <v>167</v>
      </c>
      <c r="U4" s="250" t="s">
        <v>168</v>
      </c>
      <c r="V4" s="221" t="s">
        <v>169</v>
      </c>
      <c r="W4" s="221" t="s">
        <v>170</v>
      </c>
      <c r="X4" s="221" t="s">
        <v>171</v>
      </c>
      <c r="Y4" s="221" t="s">
        <v>172</v>
      </c>
      <c r="Z4" s="221" t="s">
        <v>173</v>
      </c>
      <c r="AA4" s="221" t="s">
        <v>174</v>
      </c>
      <c r="AB4" s="221" t="s">
        <v>175</v>
      </c>
      <c r="AC4" s="248" t="s">
        <v>176</v>
      </c>
      <c r="AD4" s="221" t="s">
        <v>177</v>
      </c>
      <c r="AE4" s="221" t="s">
        <v>178</v>
      </c>
      <c r="AF4" s="231" t="s">
        <v>179</v>
      </c>
    </row>
    <row r="5" spans="1:32" ht="25.5" customHeight="1">
      <c r="A5" s="215" t="s">
        <v>90</v>
      </c>
      <c r="B5" s="215"/>
      <c r="C5" s="216"/>
      <c r="D5" s="216" t="s">
        <v>91</v>
      </c>
      <c r="E5" s="221"/>
      <c r="F5" s="231"/>
      <c r="G5" s="231"/>
      <c r="H5" s="231"/>
      <c r="I5" s="231"/>
      <c r="J5" s="231"/>
      <c r="K5" s="231"/>
      <c r="L5" s="231"/>
      <c r="M5" s="231"/>
      <c r="N5" s="231"/>
      <c r="O5" s="231"/>
      <c r="P5" s="250"/>
      <c r="Q5" s="231"/>
      <c r="R5" s="231"/>
      <c r="S5" s="221"/>
      <c r="T5" s="231"/>
      <c r="U5" s="250"/>
      <c r="V5" s="221"/>
      <c r="W5" s="221"/>
      <c r="X5" s="221"/>
      <c r="Y5" s="221"/>
      <c r="Z5" s="221"/>
      <c r="AA5" s="221"/>
      <c r="AB5" s="221"/>
      <c r="AC5" s="248"/>
      <c r="AD5" s="221"/>
      <c r="AE5" s="221"/>
      <c r="AF5" s="231"/>
    </row>
    <row r="6" spans="1:32" ht="25.5" customHeight="1">
      <c r="A6" s="102" t="s">
        <v>92</v>
      </c>
      <c r="B6" s="103" t="s">
        <v>93</v>
      </c>
      <c r="C6" s="104" t="s">
        <v>94</v>
      </c>
      <c r="D6" s="217"/>
      <c r="E6" s="222"/>
      <c r="F6" s="232"/>
      <c r="G6" s="232"/>
      <c r="H6" s="232"/>
      <c r="I6" s="232"/>
      <c r="J6" s="232"/>
      <c r="K6" s="232"/>
      <c r="L6" s="232"/>
      <c r="M6" s="232"/>
      <c r="N6" s="232"/>
      <c r="O6" s="232"/>
      <c r="P6" s="251"/>
      <c r="Q6" s="232"/>
      <c r="R6" s="232"/>
      <c r="S6" s="222"/>
      <c r="T6" s="232"/>
      <c r="U6" s="251"/>
      <c r="V6" s="222"/>
      <c r="W6" s="222"/>
      <c r="X6" s="222"/>
      <c r="Y6" s="222"/>
      <c r="Z6" s="222"/>
      <c r="AA6" s="222"/>
      <c r="AB6" s="222"/>
      <c r="AC6" s="249"/>
      <c r="AD6" s="222"/>
      <c r="AE6" s="222"/>
      <c r="AF6" s="232"/>
    </row>
    <row r="7" spans="1:32" s="100" customFormat="1" ht="25.5" customHeight="1">
      <c r="A7" s="193" t="s">
        <v>309</v>
      </c>
      <c r="B7" s="193" t="s">
        <v>310</v>
      </c>
      <c r="C7" s="193" t="s">
        <v>311</v>
      </c>
      <c r="D7" s="194" t="s">
        <v>312</v>
      </c>
      <c r="E7" s="105">
        <v>40.52</v>
      </c>
      <c r="F7" s="106">
        <f>40.52-36.1</f>
        <v>4.420000000000002</v>
      </c>
      <c r="G7" s="107">
        <v>5</v>
      </c>
      <c r="H7" s="107"/>
      <c r="I7" s="107"/>
      <c r="J7" s="107">
        <v>4</v>
      </c>
      <c r="K7" s="107">
        <v>8</v>
      </c>
      <c r="L7" s="107">
        <v>1</v>
      </c>
      <c r="M7" s="107"/>
      <c r="N7" s="107"/>
      <c r="O7" s="107">
        <v>5</v>
      </c>
      <c r="P7" s="110">
        <f>'“三公”经费支出表'!G7</f>
        <v>0</v>
      </c>
      <c r="Q7" s="107"/>
      <c r="R7" s="107"/>
      <c r="S7" s="107"/>
      <c r="T7" s="107"/>
      <c r="U7" s="107">
        <v>13.1</v>
      </c>
      <c r="V7" s="107"/>
      <c r="W7" s="107"/>
      <c r="X7" s="107"/>
      <c r="Y7" s="107"/>
      <c r="Z7" s="107"/>
      <c r="AA7" s="107"/>
      <c r="AB7" s="107"/>
      <c r="AC7" s="110">
        <f>'“三公”经费支出表'!F7</f>
        <v>0</v>
      </c>
      <c r="AD7" s="107"/>
      <c r="AE7" s="107"/>
      <c r="AF7" s="105"/>
    </row>
    <row r="8" spans="1:32" s="100" customFormat="1" ht="25.5" customHeight="1">
      <c r="A8" s="77"/>
      <c r="B8" s="77"/>
      <c r="C8" s="77"/>
      <c r="D8" s="80"/>
      <c r="E8" s="105"/>
      <c r="F8" s="106"/>
      <c r="G8" s="107"/>
      <c r="H8" s="107"/>
      <c r="I8" s="107"/>
      <c r="J8" s="107"/>
      <c r="K8" s="107"/>
      <c r="L8" s="107"/>
      <c r="M8" s="107"/>
      <c r="N8" s="107"/>
      <c r="O8" s="107"/>
      <c r="P8" s="110"/>
      <c r="Q8" s="107"/>
      <c r="R8" s="107"/>
      <c r="S8" s="107"/>
      <c r="T8" s="107"/>
      <c r="U8" s="110"/>
      <c r="V8" s="107"/>
      <c r="W8" s="107"/>
      <c r="X8" s="107"/>
      <c r="Y8" s="107"/>
      <c r="Z8" s="107"/>
      <c r="AA8" s="107"/>
      <c r="AB8" s="107"/>
      <c r="AC8" s="110"/>
      <c r="AD8" s="107"/>
      <c r="AE8" s="107"/>
      <c r="AF8" s="105"/>
    </row>
    <row r="9" spans="1:32" s="100" customFormat="1" ht="25.5" customHeight="1">
      <c r="A9" s="77"/>
      <c r="B9" s="77"/>
      <c r="C9" s="77"/>
      <c r="D9" s="80"/>
      <c r="E9" s="105"/>
      <c r="F9" s="106"/>
      <c r="G9" s="107"/>
      <c r="H9" s="107"/>
      <c r="I9" s="107"/>
      <c r="J9" s="107"/>
      <c r="K9" s="107"/>
      <c r="L9" s="107"/>
      <c r="M9" s="107"/>
      <c r="N9" s="107"/>
      <c r="O9" s="107"/>
      <c r="P9" s="110"/>
      <c r="Q9" s="107"/>
      <c r="R9" s="107"/>
      <c r="S9" s="107"/>
      <c r="T9" s="107"/>
      <c r="U9" s="110"/>
      <c r="V9" s="107"/>
      <c r="W9" s="107"/>
      <c r="X9" s="107"/>
      <c r="Y9" s="107"/>
      <c r="Z9" s="107"/>
      <c r="AA9" s="107"/>
      <c r="AB9" s="107"/>
      <c r="AC9" s="110"/>
      <c r="AD9" s="107"/>
      <c r="AE9" s="107"/>
      <c r="AF9" s="105"/>
    </row>
    <row r="10" spans="1:32" s="100" customFormat="1" ht="25.5" customHeight="1">
      <c r="A10" s="77"/>
      <c r="B10" s="77"/>
      <c r="C10" s="77"/>
      <c r="D10" s="80"/>
      <c r="E10" s="105"/>
      <c r="F10" s="106"/>
      <c r="G10" s="107"/>
      <c r="H10" s="107"/>
      <c r="I10" s="107"/>
      <c r="J10" s="107"/>
      <c r="K10" s="107"/>
      <c r="L10" s="107"/>
      <c r="M10" s="107"/>
      <c r="N10" s="107"/>
      <c r="O10" s="107"/>
      <c r="P10" s="110"/>
      <c r="Q10" s="107"/>
      <c r="R10" s="107"/>
      <c r="S10" s="107"/>
      <c r="T10" s="107"/>
      <c r="U10" s="110"/>
      <c r="V10" s="107"/>
      <c r="W10" s="107"/>
      <c r="X10" s="107"/>
      <c r="Y10" s="107"/>
      <c r="Z10" s="107"/>
      <c r="AA10" s="107"/>
      <c r="AB10" s="107"/>
      <c r="AC10" s="110"/>
      <c r="AD10" s="107"/>
      <c r="AE10" s="107"/>
      <c r="AF10" s="105"/>
    </row>
    <row r="11" spans="1:32" s="100" customFormat="1" ht="25.5" customHeight="1">
      <c r="A11" s="77"/>
      <c r="B11" s="77"/>
      <c r="C11" s="77"/>
      <c r="D11" s="80"/>
      <c r="E11" s="105"/>
      <c r="F11" s="106"/>
      <c r="G11" s="107"/>
      <c r="H11" s="107"/>
      <c r="I11" s="107"/>
      <c r="J11" s="107"/>
      <c r="K11" s="107"/>
      <c r="L11" s="107"/>
      <c r="M11" s="107"/>
      <c r="N11" s="107"/>
      <c r="O11" s="107"/>
      <c r="P11" s="110"/>
      <c r="Q11" s="107"/>
      <c r="R11" s="107"/>
      <c r="S11" s="107"/>
      <c r="T11" s="107"/>
      <c r="U11" s="110"/>
      <c r="V11" s="107"/>
      <c r="W11" s="107"/>
      <c r="X11" s="107"/>
      <c r="Y11" s="107"/>
      <c r="Z11" s="107"/>
      <c r="AA11" s="107"/>
      <c r="AB11" s="107"/>
      <c r="AC11" s="110"/>
      <c r="AD11" s="107"/>
      <c r="AE11" s="107"/>
      <c r="AF11" s="105"/>
    </row>
    <row r="12" spans="1:32" s="100" customFormat="1" ht="25.5" customHeight="1">
      <c r="A12" s="77"/>
      <c r="B12" s="77"/>
      <c r="C12" s="77"/>
      <c r="D12" s="80"/>
      <c r="E12" s="105"/>
      <c r="F12" s="106"/>
      <c r="G12" s="107"/>
      <c r="H12" s="107"/>
      <c r="I12" s="107"/>
      <c r="J12" s="107"/>
      <c r="K12" s="107"/>
      <c r="L12" s="107"/>
      <c r="M12" s="107"/>
      <c r="N12" s="107"/>
      <c r="O12" s="107"/>
      <c r="P12" s="110"/>
      <c r="Q12" s="107"/>
      <c r="R12" s="107"/>
      <c r="S12" s="107"/>
      <c r="T12" s="107"/>
      <c r="U12" s="110"/>
      <c r="V12" s="107"/>
      <c r="W12" s="107"/>
      <c r="X12" s="107"/>
      <c r="Y12" s="107"/>
      <c r="Z12" s="107"/>
      <c r="AA12" s="107"/>
      <c r="AB12" s="107"/>
      <c r="AC12" s="110"/>
      <c r="AD12" s="107"/>
      <c r="AE12" s="107"/>
      <c r="AF12" s="105"/>
    </row>
    <row r="13" spans="1:32" s="100" customFormat="1" ht="25.5" customHeight="1">
      <c r="A13" s="77"/>
      <c r="B13" s="77"/>
      <c r="C13" s="77"/>
      <c r="D13" s="80"/>
      <c r="E13" s="105"/>
      <c r="F13" s="106"/>
      <c r="G13" s="107"/>
      <c r="H13" s="107"/>
      <c r="I13" s="107"/>
      <c r="J13" s="107"/>
      <c r="K13" s="107"/>
      <c r="L13" s="107"/>
      <c r="M13" s="107"/>
      <c r="N13" s="107"/>
      <c r="O13" s="107"/>
      <c r="P13" s="110"/>
      <c r="Q13" s="107"/>
      <c r="R13" s="107"/>
      <c r="S13" s="107"/>
      <c r="T13" s="107"/>
      <c r="U13" s="110"/>
      <c r="V13" s="107"/>
      <c r="W13" s="107"/>
      <c r="X13" s="107"/>
      <c r="Y13" s="107"/>
      <c r="Z13" s="107"/>
      <c r="AA13" s="107"/>
      <c r="AB13" s="107"/>
      <c r="AC13" s="110"/>
      <c r="AD13" s="107"/>
      <c r="AE13" s="107"/>
      <c r="AF13" s="105"/>
    </row>
    <row r="14" spans="1:32" s="100" customFormat="1" ht="25.5" customHeight="1">
      <c r="A14" s="77"/>
      <c r="B14" s="77"/>
      <c r="C14" s="77"/>
      <c r="D14" s="80"/>
      <c r="E14" s="105"/>
      <c r="F14" s="106"/>
      <c r="G14" s="107"/>
      <c r="H14" s="107"/>
      <c r="I14" s="107"/>
      <c r="J14" s="107"/>
      <c r="K14" s="107"/>
      <c r="L14" s="107"/>
      <c r="M14" s="107"/>
      <c r="N14" s="107"/>
      <c r="O14" s="107"/>
      <c r="P14" s="110"/>
      <c r="Q14" s="107"/>
      <c r="R14" s="107"/>
      <c r="S14" s="107"/>
      <c r="T14" s="107"/>
      <c r="U14" s="110"/>
      <c r="V14" s="107"/>
      <c r="W14" s="107"/>
      <c r="X14" s="107"/>
      <c r="Y14" s="107"/>
      <c r="Z14" s="107"/>
      <c r="AA14" s="107"/>
      <c r="AB14" s="107"/>
      <c r="AC14" s="110"/>
      <c r="AD14" s="107"/>
      <c r="AE14" s="107"/>
      <c r="AF14" s="105"/>
    </row>
    <row r="15" spans="1:32" ht="25.5" customHeight="1">
      <c r="A15" s="108"/>
      <c r="B15" s="108"/>
      <c r="C15" s="108"/>
      <c r="D15" s="108"/>
      <c r="E15" s="108"/>
      <c r="F15" s="108"/>
      <c r="G15" s="108"/>
      <c r="H15" s="108"/>
      <c r="I15" s="108"/>
      <c r="J15" s="108"/>
      <c r="K15" s="108"/>
      <c r="L15" s="108"/>
      <c r="M15" s="108"/>
      <c r="N15" s="108"/>
      <c r="O15" s="108"/>
      <c r="P15" s="111"/>
      <c r="Q15" s="108"/>
      <c r="R15" s="108"/>
      <c r="S15" s="108"/>
      <c r="T15" s="108"/>
      <c r="U15" s="113"/>
      <c r="V15" s="114"/>
      <c r="W15" s="114"/>
      <c r="X15" s="114"/>
      <c r="Y15" s="114"/>
      <c r="Z15" s="114"/>
      <c r="AA15" s="114"/>
      <c r="AB15" s="108"/>
      <c r="AC15" s="111"/>
      <c r="AD15" s="114"/>
      <c r="AE15" s="114"/>
      <c r="AF15" s="114"/>
    </row>
    <row r="16" spans="1:24" ht="25.5" customHeight="1">
      <c r="A16" s="255" t="s">
        <v>180</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row>
    <row r="17" spans="6:7" ht="25.5" customHeight="1">
      <c r="F17" s="109"/>
      <c r="G17" s="10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35" t="s">
        <v>181</v>
      </c>
    </row>
    <row r="2" spans="1:16" ht="69.75" customHeight="1">
      <c r="A2" s="243" t="s">
        <v>182</v>
      </c>
      <c r="B2" s="243"/>
      <c r="C2" s="243"/>
      <c r="D2" s="243"/>
      <c r="E2" s="243"/>
      <c r="F2" s="243"/>
      <c r="G2" s="243"/>
      <c r="H2" s="243"/>
      <c r="I2" s="243"/>
      <c r="J2" s="243"/>
      <c r="K2" s="243"/>
      <c r="L2" s="243"/>
      <c r="M2" s="243"/>
      <c r="N2" s="243"/>
      <c r="O2" s="243"/>
      <c r="P2" s="243"/>
    </row>
    <row r="3" spans="1:16" ht="16.5" customHeight="1">
      <c r="A3" s="226" t="s">
        <v>2</v>
      </c>
      <c r="B3" s="226"/>
      <c r="C3" s="226"/>
      <c r="D3" s="226"/>
      <c r="E3" s="226"/>
      <c r="P3" t="s">
        <v>3</v>
      </c>
    </row>
    <row r="4" spans="1:17" ht="20.25" customHeight="1">
      <c r="A4" s="215" t="s">
        <v>99</v>
      </c>
      <c r="B4" s="215"/>
      <c r="C4" s="215"/>
      <c r="D4" s="217"/>
      <c r="E4" s="216" t="s">
        <v>72</v>
      </c>
      <c r="F4" s="231" t="s">
        <v>183</v>
      </c>
      <c r="G4" s="231" t="s">
        <v>184</v>
      </c>
      <c r="H4" s="231" t="s">
        <v>185</v>
      </c>
      <c r="I4" s="231" t="s">
        <v>186</v>
      </c>
      <c r="J4" s="231" t="s">
        <v>187</v>
      </c>
      <c r="K4" s="231" t="s">
        <v>188</v>
      </c>
      <c r="L4" s="231" t="s">
        <v>189</v>
      </c>
      <c r="M4" s="231" t="s">
        <v>190</v>
      </c>
      <c r="N4" s="231" t="s">
        <v>191</v>
      </c>
      <c r="O4" s="231" t="s">
        <v>192</v>
      </c>
      <c r="P4" s="231" t="s">
        <v>193</v>
      </c>
      <c r="Q4" s="231" t="s">
        <v>194</v>
      </c>
    </row>
    <row r="5" spans="1:17" ht="25.5" customHeight="1">
      <c r="A5" s="215" t="s">
        <v>90</v>
      </c>
      <c r="B5" s="215"/>
      <c r="C5" s="216"/>
      <c r="D5" s="216" t="s">
        <v>91</v>
      </c>
      <c r="E5" s="216"/>
      <c r="F5" s="231"/>
      <c r="G5" s="231"/>
      <c r="H5" s="231"/>
      <c r="I5" s="231"/>
      <c r="J5" s="231"/>
      <c r="K5" s="231"/>
      <c r="L5" s="231"/>
      <c r="M5" s="231"/>
      <c r="N5" s="231"/>
      <c r="O5" s="231"/>
      <c r="P5" s="231"/>
      <c r="Q5" s="231"/>
    </row>
    <row r="6" spans="1:17" ht="25.5" customHeight="1">
      <c r="A6" s="87" t="s">
        <v>92</v>
      </c>
      <c r="B6" s="87" t="s">
        <v>93</v>
      </c>
      <c r="C6" s="88" t="s">
        <v>94</v>
      </c>
      <c r="D6" s="217"/>
      <c r="E6" s="217"/>
      <c r="F6" s="232"/>
      <c r="G6" s="232"/>
      <c r="H6" s="232"/>
      <c r="I6" s="232"/>
      <c r="J6" s="232"/>
      <c r="K6" s="232"/>
      <c r="L6" s="232"/>
      <c r="M6" s="232"/>
      <c r="N6" s="232"/>
      <c r="O6" s="232"/>
      <c r="P6" s="232"/>
      <c r="Q6" s="232"/>
    </row>
    <row r="7" spans="1:17" ht="25.5" customHeight="1">
      <c r="A7" s="88"/>
      <c r="B7" s="88"/>
      <c r="C7" s="88"/>
      <c r="D7" s="86"/>
      <c r="E7" s="86"/>
      <c r="F7" s="94"/>
      <c r="G7" s="94"/>
      <c r="H7" s="94"/>
      <c r="I7" s="94"/>
      <c r="J7" s="94"/>
      <c r="K7" s="94"/>
      <c r="L7" s="98"/>
      <c r="M7" s="94"/>
      <c r="N7" s="94"/>
      <c r="O7" s="94"/>
      <c r="P7" s="75"/>
      <c r="Q7" s="75"/>
    </row>
    <row r="8" spans="1:17" s="34" customFormat="1" ht="25.5" customHeight="1">
      <c r="A8" s="89"/>
      <c r="B8" s="89"/>
      <c r="C8" s="89"/>
      <c r="D8" s="96"/>
      <c r="E8" s="91"/>
      <c r="F8" s="91"/>
      <c r="G8" s="91"/>
      <c r="H8" s="91"/>
      <c r="I8" s="91"/>
      <c r="J8" s="91"/>
      <c r="K8" s="91"/>
      <c r="L8" s="91"/>
      <c r="M8" s="91"/>
      <c r="N8" s="91"/>
      <c r="O8" s="91"/>
      <c r="P8" s="92"/>
      <c r="Q8" s="99"/>
    </row>
    <row r="9" spans="1:23" ht="25.5" customHeight="1">
      <c r="A9" s="7"/>
      <c r="B9" s="27"/>
      <c r="C9" s="97"/>
      <c r="D9" s="27"/>
      <c r="E9" s="27"/>
      <c r="F9" s="27"/>
      <c r="G9" s="7"/>
      <c r="H9" s="7"/>
      <c r="I9" s="27"/>
      <c r="J9" s="27"/>
      <c r="K9" s="7"/>
      <c r="L9" s="27"/>
      <c r="M9" s="27"/>
      <c r="N9" s="27"/>
      <c r="O9" s="27"/>
      <c r="P9" s="7"/>
      <c r="Q9" s="7"/>
      <c r="R9" s="58"/>
      <c r="S9" s="58"/>
      <c r="T9" s="58"/>
      <c r="U9" s="58"/>
      <c r="V9" s="58"/>
      <c r="W9" s="58"/>
    </row>
    <row r="10" spans="1:22" ht="25.5" customHeight="1">
      <c r="A10" s="214" t="s">
        <v>195</v>
      </c>
      <c r="B10" s="214"/>
      <c r="C10" s="214"/>
      <c r="D10" s="214"/>
      <c r="E10" s="214"/>
      <c r="F10" s="214"/>
      <c r="G10" s="214"/>
      <c r="H10" s="214"/>
      <c r="I10" s="214"/>
      <c r="J10" s="214"/>
      <c r="K10" s="214"/>
      <c r="L10" s="214"/>
      <c r="M10" s="214"/>
      <c r="N10" s="214"/>
      <c r="O10" s="214"/>
      <c r="P10" s="214"/>
      <c r="Q10" s="214"/>
      <c r="R10" s="214"/>
      <c r="S10" s="214"/>
      <c r="T10" s="214"/>
      <c r="U10" s="214"/>
      <c r="V10" s="214"/>
    </row>
    <row r="11" ht="25.5" customHeight="1">
      <c r="G11" s="5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2021-03-31T01:23:21Z</cp:lastPrinted>
  <dcterms:created xsi:type="dcterms:W3CDTF">2018-04-19T02:46:45Z</dcterms:created>
  <dcterms:modified xsi:type="dcterms:W3CDTF">2021-03-31T01:26:14Z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