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3" activeTab="3"/>
  </bookViews>
  <sheets>
    <sheet name="三公经费预算决算比对表" sheetId="1" state="hidden" r:id="rId1"/>
    <sheet name="三公经费账表比对表" sheetId="2" state="hidden" r:id="rId2"/>
    <sheet name="预决算比对表" sheetId="3" state="hidden" r:id="rId3"/>
    <sheet name="部门整体支出绩效评价指标表" sheetId="4" r:id="rId4"/>
    <sheet name="Sheet1" sheetId="5" state="hidden" r:id="rId5"/>
  </sheets>
  <definedNames>
    <definedName name="_xlnm.Print_Titles" localSheetId="3">部门整体支出绩效评价指标表!$1:$4</definedName>
  </definedNames>
  <calcPr calcId="144525"/>
</workbook>
</file>

<file path=xl/sharedStrings.xml><?xml version="1.0" encoding="utf-8"?>
<sst xmlns="http://schemas.openxmlformats.org/spreadsheetml/2006/main" count="218" uniqueCount="184">
  <si>
    <t>序号</t>
  </si>
  <si>
    <t>科目名称</t>
  </si>
  <si>
    <t>预算金额</t>
  </si>
  <si>
    <t>决算金额</t>
  </si>
  <si>
    <t>差异金额（超支）</t>
  </si>
  <si>
    <t>差异率（%）</t>
  </si>
  <si>
    <t>招待费</t>
  </si>
  <si>
    <t>因公出国（境）费用</t>
  </si>
  <si>
    <t>公务用车运行及维护费</t>
  </si>
  <si>
    <t>合计</t>
  </si>
  <si>
    <t>科目</t>
  </si>
  <si>
    <t>明细账列示</t>
  </si>
  <si>
    <t>决算报表列示金额</t>
  </si>
  <si>
    <t>差异金额</t>
  </si>
  <si>
    <t>基本支出明细账列示金额</t>
  </si>
  <si>
    <t>项目支出列示金额</t>
  </si>
  <si>
    <t>项目</t>
  </si>
  <si>
    <t>支出功能分类科目</t>
  </si>
  <si>
    <t>基本支出</t>
  </si>
  <si>
    <t>项目支出</t>
  </si>
  <si>
    <t>支出合计</t>
  </si>
  <si>
    <t>预决算对比（超支为正）</t>
  </si>
  <si>
    <t>年初预算</t>
  </si>
  <si>
    <t>年终决算</t>
  </si>
  <si>
    <t>工资福利支出</t>
  </si>
  <si>
    <t>小计</t>
  </si>
  <si>
    <t>基本工资</t>
  </si>
  <si>
    <t>津贴补贴</t>
  </si>
  <si>
    <t>奖金</t>
  </si>
  <si>
    <t>社会保障缴费</t>
  </si>
  <si>
    <t>伙食费</t>
  </si>
  <si>
    <t>伙食补助费</t>
  </si>
  <si>
    <t>绩效工资</t>
  </si>
  <si>
    <t>其他工资福利支出</t>
  </si>
  <si>
    <t>商品和服务支出</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</si>
  <si>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</si>
  <si>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</si>
  <si>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</si>
  <si>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</si>
  <si>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</si>
  <si>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</si>
  <si>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</si>
  <si>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</si>
  <si>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</si>
  <si>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</si>
  <si>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</si>
  <si>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</si>
  <si>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</si>
  <si>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</si>
  <si>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</si>
  <si>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</si>
  <si>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</si>
  <si>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</si>
  <si>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</si>
  <si>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</si>
  <si>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</si>
  <si>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</si>
  <si>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</si>
  <si>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</si>
  <si>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</si>
  <si>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</si>
  <si>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</si>
  <si>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</si>
  <si>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</si>
  <si>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</si>
  <si>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</si>
  <si>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</si>
  <si>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</si>
  <si>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</si>
  <si>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</si>
  <si>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</si>
  <si>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</si>
  <si>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</si>
  <si>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</si>
  <si>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</si>
  <si>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</si>
  <si>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基本建设支出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</si>
  <si>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</si>
  <si>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</si>
  <si>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</si>
  <si>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</si>
  <si>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</si>
  <si>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</si>
  <si>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</si>
  <si>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</si>
  <si>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</si>
  <si>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</si>
  <si>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</si>
  <si>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</si>
  <si>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</si>
  <si>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</si>
  <si>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</si>
  <si>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对企事业单位的补贴</t>
  </si>
  <si>
    <t>企业政策性补贴</t>
  </si>
  <si>
    <t>事业单位补贴</t>
  </si>
  <si>
    <t>财政贴息</t>
  </si>
  <si>
    <t>费用补贴</t>
  </si>
  <si>
    <t>其他对企事业单位的补贴</t>
  </si>
  <si>
    <t>附表一</t>
  </si>
  <si>
    <t>部门整体支出绩效评价指标表</t>
  </si>
  <si>
    <t>一级指标</t>
  </si>
  <si>
    <t>分值</t>
  </si>
  <si>
    <t>二级指标</t>
  </si>
  <si>
    <t>三级</t>
  </si>
  <si>
    <t>评价标准</t>
  </si>
  <si>
    <t>指标说明</t>
  </si>
  <si>
    <t>得分</t>
  </si>
  <si>
    <t>备注</t>
  </si>
  <si>
    <t>计算</t>
  </si>
  <si>
    <t>指标</t>
  </si>
  <si>
    <t>投入</t>
  </si>
  <si>
    <t>预算配置</t>
  </si>
  <si>
    <t>在职人员控制率</t>
  </si>
  <si>
    <r>
      <rPr>
        <sz val="10"/>
        <color theme="1"/>
        <rFont val="仿宋_GB2312"/>
        <charset val="134"/>
      </rPr>
      <t>以100%为标准。在职人员控制率</t>
    </r>
    <r>
      <rPr>
        <sz val="10"/>
        <color theme="1"/>
        <rFont val="宋体"/>
        <charset val="134"/>
      </rPr>
      <t>≦</t>
    </r>
    <r>
      <rPr>
        <sz val="10"/>
        <color theme="1"/>
        <rFont val="仿宋_GB2312"/>
        <charset val="134"/>
      </rPr>
      <t>100%，计2分；每超过一个百分点扣0.5分，扣完为止。</t>
    </r>
  </si>
  <si>
    <r>
      <rPr>
        <sz val="10"/>
        <color theme="1"/>
        <rFont val="仿宋_GB2312"/>
        <charset val="134"/>
      </rPr>
      <t>在职人员控制率</t>
    </r>
    <r>
      <rPr>
        <sz val="10"/>
        <color theme="1"/>
        <rFont val="仿宋_GB2312"/>
        <charset val="134"/>
      </rPr>
      <t>=</t>
    </r>
    <r>
      <rPr>
        <sz val="10"/>
        <color theme="1"/>
        <rFont val="仿宋_GB2312"/>
        <charset val="134"/>
      </rPr>
      <t>（在职人员数</t>
    </r>
    <r>
      <rPr>
        <sz val="10"/>
        <color theme="1"/>
        <rFont val="仿宋_GB2312"/>
        <charset val="134"/>
      </rPr>
      <t>/</t>
    </r>
    <r>
      <rPr>
        <sz val="10"/>
        <color theme="1"/>
        <rFont val="仿宋_GB2312"/>
        <charset val="134"/>
      </rPr>
      <t>编制数）×100%，在职人员数：部门（单位）实际在职人数，以财政厅确定的部门决算编制口径为准。</t>
    </r>
  </si>
  <si>
    <t>（在职人员512/编制319）*100%=161%</t>
  </si>
  <si>
    <t>编制数：机构编制部门核定批复的部门（单位）的人员编制数。</t>
  </si>
  <si>
    <t>“三公经费”变动率</t>
  </si>
  <si>
    <r>
      <rPr>
        <sz val="10"/>
        <color theme="1"/>
        <rFont val="仿宋_GB2312"/>
        <charset val="134"/>
      </rPr>
      <t>“三公经费”变动率</t>
    </r>
    <r>
      <rPr>
        <sz val="10"/>
        <color theme="1"/>
        <rFont val="宋体"/>
        <charset val="134"/>
      </rPr>
      <t>≦</t>
    </r>
    <r>
      <rPr>
        <sz val="10"/>
        <color theme="1"/>
        <rFont val="仿宋_GB2312"/>
        <charset val="134"/>
      </rPr>
      <t>0,</t>
    </r>
    <r>
      <rPr>
        <sz val="10"/>
        <color theme="1"/>
        <rFont val="仿宋_GB2312"/>
        <charset val="134"/>
      </rPr>
      <t>计8</t>
    </r>
    <r>
      <rPr>
        <sz val="10"/>
        <color theme="1"/>
        <rFont val="仿宋_GB2312"/>
        <charset val="134"/>
      </rPr>
      <t>分；“三公经费”＞</t>
    </r>
    <r>
      <rPr>
        <sz val="10"/>
        <color theme="1"/>
        <rFont val="仿宋_GB2312"/>
        <charset val="134"/>
      </rPr>
      <t>0</t>
    </r>
    <r>
      <rPr>
        <sz val="10"/>
        <color theme="1"/>
        <rFont val="仿宋_GB2312"/>
        <charset val="134"/>
      </rPr>
      <t>，每超过一个百分点扣0.8分，扣完为止。</t>
    </r>
  </si>
  <si>
    <t>“三公经费”变动率=[（本年度“三公经费”预算数-上年度“三公经费”预算数）/上年度“三公经费”预算数]×100%</t>
  </si>
  <si>
    <t>[（2018“三公经费”预算数814000-2017“三公经费”预算数840000）/2017“三公经费”预算数840000]×100%</t>
  </si>
  <si>
    <r>
      <rPr>
        <sz val="10"/>
        <color theme="1"/>
        <rFont val="仿宋_GB2312"/>
        <charset val="134"/>
      </rPr>
      <t>过</t>
    </r>
    <r>
      <rPr>
        <sz val="10"/>
        <color theme="1"/>
        <rFont val="仿宋_GB2312"/>
        <charset val="134"/>
      </rPr>
      <t xml:space="preserve">      </t>
    </r>
    <r>
      <rPr>
        <sz val="10"/>
        <color theme="1"/>
        <rFont val="仿宋_GB2312"/>
        <charset val="134"/>
      </rPr>
      <t>程</t>
    </r>
  </si>
  <si>
    <t>预算执行</t>
  </si>
  <si>
    <t>预算完成率</t>
  </si>
  <si>
    <r>
      <rPr>
        <sz val="10"/>
        <color theme="1"/>
        <rFont val="仿宋_GB2312"/>
        <charset val="134"/>
      </rPr>
      <t>100%计满分，每低于5%</t>
    </r>
    <r>
      <rPr>
        <sz val="10"/>
        <color theme="1"/>
        <rFont val="仿宋_GB2312"/>
        <charset val="134"/>
      </rPr>
      <t>扣2</t>
    </r>
    <r>
      <rPr>
        <sz val="10"/>
        <color theme="1"/>
        <rFont val="仿宋_GB2312"/>
        <charset val="134"/>
      </rPr>
      <t>分，扣完为止。</t>
    </r>
  </si>
  <si>
    <t>预算完成率=（上年结转+年初预算+本年追加预算-年末结余/上年结转+年初预算+本年追加预算）×100%。</t>
  </si>
  <si>
    <t>预算完成率=（上年结转0+年初预算49825600+本年追加预算136891973.63
-年末结余13449.73/上年结转0+年初预算49825600+本年追加预算136891973.63
）×100%。</t>
  </si>
  <si>
    <t>预算控制率</t>
  </si>
  <si>
    <r>
      <rPr>
        <sz val="10"/>
        <color theme="1"/>
        <rFont val="仿宋_GB2312"/>
        <charset val="134"/>
      </rPr>
      <t>预算控制率=0，计</t>
    </r>
    <r>
      <rPr>
        <sz val="10"/>
        <color theme="1"/>
        <rFont val="仿宋_GB2312"/>
        <charset val="134"/>
      </rPr>
      <t>5</t>
    </r>
    <r>
      <rPr>
        <sz val="10"/>
        <color theme="1"/>
        <rFont val="仿宋_GB2312"/>
        <charset val="134"/>
      </rPr>
      <t>分；0-10%（含），计</t>
    </r>
    <r>
      <rPr>
        <sz val="10"/>
        <color theme="1"/>
        <rFont val="仿宋_GB2312"/>
        <charset val="134"/>
      </rPr>
      <t>4</t>
    </r>
    <r>
      <rPr>
        <sz val="10"/>
        <color theme="1"/>
        <rFont val="仿宋_GB2312"/>
        <charset val="134"/>
      </rPr>
      <t>分；10-20%（含），计</t>
    </r>
    <r>
      <rPr>
        <sz val="10"/>
        <color theme="1"/>
        <rFont val="仿宋_GB2312"/>
        <charset val="134"/>
      </rPr>
      <t>3</t>
    </r>
    <r>
      <rPr>
        <sz val="10"/>
        <color theme="1"/>
        <rFont val="仿宋_GB2312"/>
        <charset val="134"/>
      </rPr>
      <t>分；20-30%（含），计</t>
    </r>
    <r>
      <rPr>
        <sz val="10"/>
        <color theme="1"/>
        <rFont val="仿宋_GB2312"/>
        <charset val="134"/>
      </rPr>
      <t>2</t>
    </r>
    <r>
      <rPr>
        <sz val="10"/>
        <color theme="1"/>
        <rFont val="仿宋_GB2312"/>
        <charset val="134"/>
      </rPr>
      <t>分；大于30%不得分</t>
    </r>
  </si>
  <si>
    <r>
      <rPr>
        <sz val="10"/>
        <color theme="1"/>
        <rFont val="仿宋_GB2312"/>
        <charset val="134"/>
      </rPr>
      <t>预算控制率</t>
    </r>
    <r>
      <rPr>
        <sz val="10"/>
        <color theme="1"/>
        <rFont val="仿宋_GB2312"/>
        <charset val="134"/>
      </rPr>
      <t>=</t>
    </r>
    <r>
      <rPr>
        <sz val="10"/>
        <color theme="1"/>
        <rFont val="仿宋_GB2312"/>
        <charset val="134"/>
      </rPr>
      <t>（本年追加预算</t>
    </r>
    <r>
      <rPr>
        <sz val="10"/>
        <color theme="1"/>
        <rFont val="仿宋_GB2312"/>
        <charset val="134"/>
      </rPr>
      <t>/</t>
    </r>
    <r>
      <rPr>
        <sz val="10"/>
        <color theme="1"/>
        <rFont val="仿宋_GB2312"/>
        <charset val="134"/>
      </rPr>
      <t>年初预算）×100%</t>
    </r>
    <r>
      <rPr>
        <sz val="10"/>
        <color theme="1"/>
        <rFont val="仿宋_GB2312"/>
        <charset val="134"/>
      </rPr>
      <t>。</t>
    </r>
  </si>
  <si>
    <t>预算控制率=（本年追加预算136891973.63
/年初预算49825600）×100%。</t>
  </si>
  <si>
    <t>新建楼堂馆所面积控制率</t>
  </si>
  <si>
    <r>
      <rPr>
        <sz val="10"/>
        <color theme="1"/>
        <rFont val="仿宋_GB2312"/>
        <charset val="134"/>
      </rPr>
      <t>100%以下（含）计满分，每超出5%</t>
    </r>
    <r>
      <rPr>
        <sz val="10"/>
        <color theme="1"/>
        <rFont val="仿宋_GB2312"/>
        <charset val="134"/>
      </rPr>
      <t>扣2</t>
    </r>
    <r>
      <rPr>
        <sz val="10"/>
        <color theme="1"/>
        <rFont val="仿宋_GB2312"/>
        <charset val="134"/>
      </rPr>
      <t>分，扣完为止。没有楼梯馆所项目的部门按满分计算</t>
    </r>
  </si>
  <si>
    <r>
      <rPr>
        <sz val="10"/>
        <color theme="1"/>
        <rFont val="仿宋_GB2312"/>
        <charset val="134"/>
      </rPr>
      <t>楼堂馆所面积控制率</t>
    </r>
    <r>
      <rPr>
        <sz val="10"/>
        <color theme="1"/>
        <rFont val="仿宋_GB2312"/>
        <charset val="134"/>
      </rPr>
      <t>=</t>
    </r>
    <r>
      <rPr>
        <sz val="10"/>
        <color theme="1"/>
        <rFont val="仿宋_GB2312"/>
        <charset val="134"/>
      </rPr>
      <t>实际建设面积</t>
    </r>
    <r>
      <rPr>
        <sz val="10"/>
        <color theme="1"/>
        <rFont val="仿宋_GB2312"/>
        <charset val="134"/>
      </rPr>
      <t>/</t>
    </r>
    <r>
      <rPr>
        <sz val="10"/>
        <color theme="1"/>
        <rFont val="仿宋_GB2312"/>
        <charset val="134"/>
      </rPr>
      <t xml:space="preserve">批准建设面积×100% </t>
    </r>
    <r>
      <rPr>
        <sz val="10"/>
        <color theme="1"/>
        <rFont val="仿宋_GB2312"/>
        <charset val="134"/>
      </rPr>
      <t>。</t>
    </r>
  </si>
  <si>
    <t>无新建楼堂馆</t>
  </si>
  <si>
    <t>该指标以2018年完工的新建楼堂馆所为评价内容。</t>
  </si>
  <si>
    <t>新建楼堂馆所投资概算控制率</t>
  </si>
  <si>
    <r>
      <rPr>
        <sz val="10"/>
        <color theme="1"/>
        <rFont val="仿宋_GB2312"/>
        <charset val="134"/>
      </rPr>
      <t>100%以下（含）计满分，每超出5%</t>
    </r>
    <r>
      <rPr>
        <sz val="10"/>
        <color theme="1"/>
        <rFont val="仿宋_GB2312"/>
        <charset val="134"/>
      </rPr>
      <t>扣2</t>
    </r>
    <r>
      <rPr>
        <sz val="10"/>
        <color theme="1"/>
        <rFont val="仿宋_GB2312"/>
        <charset val="134"/>
      </rPr>
      <t>分，扣完为止。</t>
    </r>
  </si>
  <si>
    <r>
      <rPr>
        <sz val="10"/>
        <color theme="1"/>
        <rFont val="仿宋_GB2312"/>
        <charset val="134"/>
      </rPr>
      <t>楼堂馆所投资预算控制率</t>
    </r>
    <r>
      <rPr>
        <sz val="10"/>
        <color theme="1"/>
        <rFont val="仿宋_GB2312"/>
        <charset val="134"/>
      </rPr>
      <t>=</t>
    </r>
    <r>
      <rPr>
        <sz val="10"/>
        <color theme="1"/>
        <rFont val="仿宋_GB2312"/>
        <charset val="134"/>
      </rPr>
      <t>实际投资金额</t>
    </r>
    <r>
      <rPr>
        <sz val="10"/>
        <color theme="1"/>
        <rFont val="仿宋_GB2312"/>
        <charset val="134"/>
      </rPr>
      <t>/</t>
    </r>
    <r>
      <rPr>
        <sz val="10"/>
        <color theme="1"/>
        <rFont val="仿宋_GB2312"/>
        <charset val="134"/>
      </rPr>
      <t xml:space="preserve">批准投资金额×100% </t>
    </r>
    <r>
      <rPr>
        <sz val="10"/>
        <color theme="1"/>
        <rFont val="仿宋_GB2312"/>
        <charset val="134"/>
      </rPr>
      <t>。</t>
    </r>
  </si>
  <si>
    <t>预算管理</t>
  </si>
  <si>
    <t>公用经费控制率</t>
  </si>
  <si>
    <r>
      <rPr>
        <sz val="10"/>
        <color theme="1"/>
        <rFont val="仿宋_GB2312"/>
        <charset val="134"/>
      </rPr>
      <t>100%以下（含）计满分，每超出1%</t>
    </r>
    <r>
      <rPr>
        <sz val="10"/>
        <color theme="1"/>
        <rFont val="仿宋_GB2312"/>
        <charset val="134"/>
      </rPr>
      <t>扣1</t>
    </r>
    <r>
      <rPr>
        <sz val="10"/>
        <color theme="1"/>
        <rFont val="仿宋_GB2312"/>
        <charset val="134"/>
      </rPr>
      <t>分，扣完为止。</t>
    </r>
  </si>
  <si>
    <r>
      <rPr>
        <sz val="10"/>
        <color theme="1"/>
        <rFont val="仿宋_GB2312"/>
        <charset val="134"/>
      </rPr>
      <t>公用经费控制率</t>
    </r>
    <r>
      <rPr>
        <sz val="10"/>
        <color theme="1"/>
        <rFont val="仿宋_GB2312"/>
        <charset val="134"/>
      </rPr>
      <t>=</t>
    </r>
    <r>
      <rPr>
        <sz val="10"/>
        <color theme="1"/>
        <rFont val="仿宋_GB2312"/>
        <charset val="134"/>
      </rPr>
      <t>（实际支出公用经费总额</t>
    </r>
    <r>
      <rPr>
        <sz val="10"/>
        <color theme="1"/>
        <rFont val="仿宋_GB2312"/>
        <charset val="134"/>
      </rPr>
      <t>/</t>
    </r>
    <r>
      <rPr>
        <sz val="10"/>
        <color theme="1"/>
        <rFont val="仿宋_GB2312"/>
        <charset val="134"/>
      </rPr>
      <t>预算安排公用经费总额）×100%</t>
    </r>
    <r>
      <rPr>
        <sz val="10"/>
        <color theme="1"/>
        <rFont val="仿宋_GB2312"/>
        <charset val="134"/>
      </rPr>
      <t>。</t>
    </r>
  </si>
  <si>
    <t>公用经费控制率=（实际支出公用经费总额14713169.46/预算安排公用经费总额8708000）×100%。</t>
  </si>
  <si>
    <t>公用经费支出是指部门基本支出中的一般商品和服务支出。</t>
  </si>
  <si>
    <t>“三公经费”控制率</t>
  </si>
  <si>
    <r>
      <rPr>
        <sz val="10"/>
        <color theme="1"/>
        <rFont val="仿宋_GB2312"/>
        <charset val="134"/>
      </rPr>
      <t>“三公经费”控制率</t>
    </r>
    <r>
      <rPr>
        <sz val="10"/>
        <color theme="1"/>
        <rFont val="仿宋_GB2312"/>
        <charset val="134"/>
      </rPr>
      <t>=</t>
    </r>
    <r>
      <rPr>
        <sz val="10"/>
        <color theme="1"/>
        <rFont val="仿宋_GB2312"/>
        <charset val="134"/>
      </rPr>
      <t>（“三公经费”实际支出数</t>
    </r>
    <r>
      <rPr>
        <sz val="10"/>
        <color theme="1"/>
        <rFont val="仿宋_GB2312"/>
        <charset val="134"/>
      </rPr>
      <t>/</t>
    </r>
    <r>
      <rPr>
        <sz val="10"/>
        <color theme="1"/>
        <rFont val="仿宋_GB2312"/>
        <charset val="134"/>
      </rPr>
      <t>“三公经费”预算安排数）×100%</t>
    </r>
    <r>
      <rPr>
        <sz val="10"/>
        <color theme="1"/>
        <rFont val="仿宋_GB2312"/>
        <charset val="134"/>
      </rPr>
      <t>。</t>
    </r>
  </si>
  <si>
    <t>“三公经费”控制率=（“三公经费”实际支出数23922/“三公经费”预算安排数24000）×100%。=45%</t>
  </si>
  <si>
    <t>政府采购执行率</t>
  </si>
  <si>
    <r>
      <rPr>
        <sz val="10"/>
        <color theme="1"/>
        <rFont val="仿宋_GB2312"/>
        <charset val="134"/>
      </rPr>
      <t>100%计满分，每超过（降低）5%</t>
    </r>
    <r>
      <rPr>
        <sz val="10"/>
        <color theme="1"/>
        <rFont val="仿宋_GB2312"/>
        <charset val="134"/>
      </rPr>
      <t>扣2</t>
    </r>
    <r>
      <rPr>
        <sz val="10"/>
        <color theme="1"/>
        <rFont val="仿宋_GB2312"/>
        <charset val="134"/>
      </rPr>
      <t>分。扣完为止。</t>
    </r>
  </si>
  <si>
    <t>政府采购执行率=（实际政府采购金额/政府采购预算数）×100%</t>
  </si>
  <si>
    <t>政府采购执行率=（实际政府采购金额1300000/政府采购预算数1300000）×100%</t>
  </si>
  <si>
    <t>管理制度健全性</t>
  </si>
  <si>
    <r>
      <rPr>
        <sz val="10"/>
        <color theme="1"/>
        <rFont val="仿宋_GB2312"/>
        <charset val="134"/>
      </rPr>
      <t>①有内部财务管理制度、会计核算制度等管理制度，</t>
    </r>
    <r>
      <rPr>
        <sz val="10"/>
        <color theme="1"/>
        <rFont val="仿宋_GB2312"/>
        <charset val="134"/>
      </rPr>
      <t>2</t>
    </r>
    <r>
      <rPr>
        <sz val="10"/>
        <color theme="1"/>
        <rFont val="仿宋_GB2312"/>
        <charset val="134"/>
      </rPr>
      <t>分；</t>
    </r>
  </si>
  <si>
    <t>未制定现金管理制度，对库存现金实行限额管理</t>
  </si>
  <si>
    <t>②有本部门厉行节约制度,2分；</t>
  </si>
  <si>
    <t>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</si>
  <si>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</si>
  <si>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</si>
  <si>
    <t>个人借支未在年末及时清理；有挤占基本支出情况</t>
  </si>
  <si>
    <t>以上情况每出现一例不符合要求的扣1分，扣完为止。</t>
  </si>
  <si>
    <t>预决算信息公开性</t>
  </si>
  <si>
    <t xml:space="preserve">①按规定内容公开预决算信息，1分；②按规定时限公开预决算信息，1分；③基础数据信息和会计信息资料真实，1分；④基础数据信息和会计信息资料完整，1分；⑤基础数据信息和汇集信息资料准确，1分。  </t>
  </si>
  <si>
    <t>预决算信息是指与部门预算、执行、决算、监督、绩效等管理相关的信息。</t>
  </si>
  <si>
    <t>产出及效率</t>
  </si>
  <si>
    <t>职责履行</t>
  </si>
  <si>
    <t>重点工作实际完成率</t>
  </si>
  <si>
    <t>根据绩效办2018年对各部门为民办实事和部门重点工程与重点工作考核分数折算。</t>
  </si>
  <si>
    <r>
      <rPr>
        <sz val="10"/>
        <color theme="1"/>
        <rFont val="仿宋_GB2312"/>
        <charset val="134"/>
      </rPr>
      <t>该项得分</t>
    </r>
    <r>
      <rPr>
        <sz val="10"/>
        <color theme="1"/>
        <rFont val="仿宋_GB2312"/>
        <charset val="134"/>
      </rPr>
      <t>=</t>
    </r>
    <r>
      <rPr>
        <sz val="10"/>
        <color theme="1"/>
        <rFont val="仿宋_GB2312"/>
        <charset val="134"/>
      </rPr>
      <t>（绩效办对应部分考核得分/350</t>
    </r>
    <r>
      <rPr>
        <sz val="10"/>
        <color theme="1"/>
        <rFont val="仿宋_GB2312"/>
        <charset val="134"/>
      </rPr>
      <t>）</t>
    </r>
    <r>
      <rPr>
        <sz val="10"/>
        <color theme="1"/>
        <rFont val="仿宋_GB2312"/>
        <charset val="134"/>
      </rPr>
      <t>*8</t>
    </r>
  </si>
  <si>
    <t>履职效益</t>
  </si>
  <si>
    <t>经济效益</t>
  </si>
  <si>
    <t>①强化预算管理，加大管理约束力度坚持预算编制、执行、评价并重的原则，科学合理编制部门预算，1分；③资源配置趋于优化，社会经济效益整体提高，2分。</t>
  </si>
  <si>
    <t>社会效益</t>
  </si>
  <si>
    <t>①有序推进脱贫攻坚,让贫困对象脱贫，解决贫困对象的实际困难，1分;②实现耕地占补平衡。全面完成耕地保有量任务目标；1分;③地质灾害防范到位,对地质灾害点进行有效应急处置，减缓灾情，1分</t>
  </si>
  <si>
    <t>根据部门自评材料评定。</t>
  </si>
  <si>
    <t>行政效能</t>
  </si>
  <si>
    <t>制定巡查计划，开展专项整治行动，抓好土地例行督察整改；启动村级规划编制，建立健全项目开峻工监管台账，实时跟踪监管；及时排查自然资源领域影响经济社会发展的重大风险隐患，提高金融风险防范意识。较好的计6分；一般3分；无效果或者效果不明显0分。</t>
  </si>
  <si>
    <t>社会公众或服务对象满意度</t>
  </si>
  <si>
    <r>
      <rPr>
        <sz val="10"/>
        <color theme="1"/>
        <rFont val="仿宋_GB2312"/>
        <charset val="134"/>
      </rPr>
      <t>90%（含）以上计</t>
    </r>
    <r>
      <rPr>
        <sz val="10"/>
        <color theme="1"/>
        <rFont val="仿宋_GB2312"/>
        <charset val="134"/>
      </rPr>
      <t>6</t>
    </r>
    <r>
      <rPr>
        <sz val="10"/>
        <color theme="1"/>
        <rFont val="仿宋_GB2312"/>
        <charset val="134"/>
      </rPr>
      <t>分；</t>
    </r>
  </si>
  <si>
    <t>社会公众或服务对象是指部门（单位）履行职责而影响到的部门、群体或个人，一般采取社会调查的方式。</t>
  </si>
  <si>
    <t>统计调查表</t>
  </si>
  <si>
    <r>
      <rPr>
        <sz val="10"/>
        <color theme="1"/>
        <rFont val="仿宋_GB2312"/>
        <charset val="134"/>
      </rPr>
      <t>80%（含）-90%，计</t>
    </r>
    <r>
      <rPr>
        <sz val="10"/>
        <color theme="1"/>
        <rFont val="仿宋_GB2312"/>
        <charset val="134"/>
      </rPr>
      <t>4</t>
    </r>
    <r>
      <rPr>
        <sz val="10"/>
        <color theme="1"/>
        <rFont val="仿宋_GB2312"/>
        <charset val="134"/>
      </rPr>
      <t>分；</t>
    </r>
  </si>
  <si>
    <r>
      <rPr>
        <sz val="10"/>
        <color theme="1"/>
        <rFont val="仿宋_GB2312"/>
        <charset val="134"/>
      </rPr>
      <t>70%（含）-80%，计</t>
    </r>
    <r>
      <rPr>
        <sz val="10"/>
        <color theme="1"/>
        <rFont val="仿宋_GB2312"/>
        <charset val="134"/>
      </rPr>
      <t>2</t>
    </r>
    <r>
      <rPr>
        <sz val="10"/>
        <color theme="1"/>
        <rFont val="仿宋_GB2312"/>
        <charset val="134"/>
      </rPr>
      <t>分；</t>
    </r>
  </si>
  <si>
    <r>
      <rPr>
        <sz val="10"/>
        <color theme="1"/>
        <rFont val="仿宋_GB2312"/>
        <charset val="134"/>
      </rPr>
      <t>低于70%</t>
    </r>
    <r>
      <rPr>
        <sz val="10"/>
        <color theme="1"/>
        <rFont val="仿宋_GB2312"/>
        <charset val="134"/>
      </rPr>
      <t>计0</t>
    </r>
    <r>
      <rPr>
        <sz val="10"/>
        <color theme="1"/>
        <rFont val="仿宋_GB2312"/>
        <charset val="134"/>
      </rPr>
      <t>分。</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</si>
</sst>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宋体"/>
      <charset val="134"/>
      <scheme val="minor"/>
    </font>
    <font>
      <b/>
      <sz val="12"/>
      <color theme="1"/>
      <name val="宋体"/>
      <charset val="134"/>
      <scheme val="minor"/>
    </font>
    <font>
      <sz val="10"/>
      <color theme="1"/>
      <name val="仿宋_GB2312"/>
      <charset val="134"/>
    </font>
    <font>
      <sz val="9.5"/>
      <color theme="1"/>
      <name val="仿宋_GB2312"/>
      <charset val="134"/>
    </font>
    <font>
      <sz val="11"/>
      <color rgb="FF000000"/>
      <name val="Calibri"/>
      <charset val="134"/>
    </font>
    <font>
      <sz val="10"/>
      <name val="仿宋_GB2312"/>
      <charset val="134"/>
    </font>
    <font>
      <sz val="11"/>
      <color theme="1"/>
      <name val="Calibri"/>
      <charset val="134"/>
    </font>
    <font>
      <sz val="11"/>
      <color rgb="FF000000"/>
      <name val="宋体"/>
      <charset val="134"/>
    </font>
    <font>
      <sz val="10"/>
      <color rgb="FF000000"/>
      <name val="仿宋_GB2312"/>
      <charset val="134"/>
    </font>
    <font>
      <sz val="10"/>
      <color rgb="FF4F81BD"/>
      <name val="仿宋_GB2312"/>
      <charset val="134"/>
    </font>
    <font>
      <sz val="11"/>
      <color theme="1"/>
      <name val="仿宋_GB2312"/>
      <charset val="134"/>
    </font>
    <font>
      <b/>
      <sz val="11"/>
      <color rgb="FF000000"/>
      <name val="宋体"/>
      <charset val="134"/>
    </font>
    <font>
      <b/>
      <sz val="10"/>
      <color theme="1"/>
      <name val="宋体"/>
      <charset val="134"/>
    </font>
    <font>
      <b/>
      <sz val="11"/>
      <color theme="1"/>
      <name val="宋体"/>
      <charset val="134"/>
    </font>
    <font>
      <sz val="11"/>
      <color theme="1"/>
      <name val="宋体"/>
      <charset val="134"/>
    </font>
    <font>
      <sz val="11"/>
      <color indexed="8"/>
      <name val="宋体"/>
      <charset val="134"/>
    </font>
    <font>
      <sz val="10"/>
      <color rgb="FF000000"/>
      <name val="宋体"/>
      <charset val="134"/>
    </font>
    <font>
      <sz val="6.5"/>
      <color rgb="FF000000"/>
      <name val="宋体"/>
      <charset val="134"/>
    </font>
    <font>
      <sz val="8"/>
      <color rgb="FF000000"/>
      <name val="宋体"/>
      <charset val="134"/>
    </font>
    <font>
      <sz val="9"/>
      <color rgb="FF000000"/>
      <name val="Calibri"/>
      <charset val="134"/>
    </font>
    <font>
      <sz val="11"/>
      <color theme="1"/>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3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style="medium">
        <color auto="1"/>
      </left>
      <right style="medium">
        <color auto="1"/>
      </right>
      <top/>
      <bottom/>
      <diagonal/>
    </border>
    <border>
      <left/>
      <right/>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9" borderId="0" applyNumberFormat="0" applyBorder="0" applyAlignment="0" applyProtection="0">
      <alignment vertical="center"/>
    </xf>
    <xf numFmtId="0" fontId="26" fillId="1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3" borderId="26" applyNumberFormat="0" applyFont="0" applyAlignment="0" applyProtection="0">
      <alignment vertical="center"/>
    </xf>
    <xf numFmtId="0" fontId="24" fillId="14" borderId="0" applyNumberFormat="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25" applyNumberFormat="0" applyFill="0" applyAlignment="0" applyProtection="0">
      <alignment vertical="center"/>
    </xf>
    <xf numFmtId="0" fontId="31" fillId="0" borderId="25" applyNumberFormat="0" applyFill="0" applyAlignment="0" applyProtection="0">
      <alignment vertical="center"/>
    </xf>
    <xf numFmtId="0" fontId="24" fillId="21" borderId="0" applyNumberFormat="0" applyBorder="0" applyAlignment="0" applyProtection="0">
      <alignment vertical="center"/>
    </xf>
    <xf numFmtId="0" fontId="22" fillId="0" borderId="27" applyNumberFormat="0" applyFill="0" applyAlignment="0" applyProtection="0">
      <alignment vertical="center"/>
    </xf>
    <xf numFmtId="0" fontId="24" fillId="13" borderId="0" applyNumberFormat="0" applyBorder="0" applyAlignment="0" applyProtection="0">
      <alignment vertical="center"/>
    </xf>
    <xf numFmtId="0" fontId="37" fillId="18" borderId="28" applyNumberFormat="0" applyAlignment="0" applyProtection="0">
      <alignment vertical="center"/>
    </xf>
    <xf numFmtId="0" fontId="27" fillId="18" borderId="23" applyNumberFormat="0" applyAlignment="0" applyProtection="0">
      <alignment vertical="center"/>
    </xf>
    <xf numFmtId="0" fontId="21" fillId="5" borderId="22" applyNumberFormat="0" applyAlignment="0" applyProtection="0">
      <alignment vertical="center"/>
    </xf>
    <xf numFmtId="0" fontId="20" fillId="27" borderId="0" applyNumberFormat="0" applyBorder="0" applyAlignment="0" applyProtection="0">
      <alignment vertical="center"/>
    </xf>
    <xf numFmtId="0" fontId="24" fillId="33" borderId="0" applyNumberFormat="0" applyBorder="0" applyAlignment="0" applyProtection="0">
      <alignment vertical="center"/>
    </xf>
    <xf numFmtId="0" fontId="28" fillId="0" borderId="24" applyNumberFormat="0" applyFill="0" applyAlignment="0" applyProtection="0">
      <alignment vertical="center"/>
    </xf>
    <xf numFmtId="0" fontId="38" fillId="0" borderId="29" applyNumberFormat="0" applyFill="0" applyAlignment="0" applyProtection="0">
      <alignment vertical="center"/>
    </xf>
    <xf numFmtId="0" fontId="36" fillId="26" borderId="0" applyNumberFormat="0" applyBorder="0" applyAlignment="0" applyProtection="0">
      <alignment vertical="center"/>
    </xf>
    <xf numFmtId="0" fontId="25" fillId="12" borderId="0" applyNumberFormat="0" applyBorder="0" applyAlignment="0" applyProtection="0">
      <alignment vertical="center"/>
    </xf>
    <xf numFmtId="0" fontId="20" fillId="17" borderId="0" applyNumberFormat="0" applyBorder="0" applyAlignment="0" applyProtection="0">
      <alignment vertical="center"/>
    </xf>
    <xf numFmtId="0" fontId="24" fillId="30"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25" borderId="0" applyNumberFormat="0" applyBorder="0" applyAlignment="0" applyProtection="0">
      <alignment vertical="center"/>
    </xf>
    <xf numFmtId="0" fontId="20" fillId="9" borderId="0" applyNumberFormat="0" applyBorder="0" applyAlignment="0" applyProtection="0">
      <alignment vertical="center"/>
    </xf>
    <xf numFmtId="0" fontId="24" fillId="29" borderId="0" applyNumberFormat="0" applyBorder="0" applyAlignment="0" applyProtection="0">
      <alignment vertical="center"/>
    </xf>
    <xf numFmtId="0" fontId="24" fillId="32" borderId="0" applyNumberFormat="0" applyBorder="0" applyAlignment="0" applyProtection="0">
      <alignment vertical="center"/>
    </xf>
    <xf numFmtId="0" fontId="20" fillId="24" borderId="0" applyNumberFormat="0" applyBorder="0" applyAlignment="0" applyProtection="0">
      <alignment vertical="center"/>
    </xf>
    <xf numFmtId="0" fontId="20" fillId="8" borderId="0" applyNumberFormat="0" applyBorder="0" applyAlignment="0" applyProtection="0">
      <alignment vertical="center"/>
    </xf>
    <xf numFmtId="0" fontId="24" fillId="28" borderId="0" applyNumberFormat="0" applyBorder="0" applyAlignment="0" applyProtection="0">
      <alignment vertical="center"/>
    </xf>
    <xf numFmtId="0" fontId="20" fillId="3"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20" fillId="7" borderId="0" applyNumberFormat="0" applyBorder="0" applyAlignment="0" applyProtection="0">
      <alignment vertical="center"/>
    </xf>
    <xf numFmtId="0" fontId="24" fillId="11" borderId="0" applyNumberFormat="0" applyBorder="0" applyAlignment="0" applyProtection="0">
      <alignment vertical="center"/>
    </xf>
  </cellStyleXfs>
  <cellXfs count="116">
    <xf numFmtId="0" fontId="0" fillId="0" borderId="0" xfId="0">
      <alignment vertical="center"/>
    </xf>
    <xf numFmtId="4" fontId="0" fillId="0" borderId="0" xfId="0" applyNumberFormat="1">
      <alignment vertical="center"/>
    </xf>
    <xf numFmtId="43" fontId="0" fillId="0" borderId="0" xfId="8">
      <alignment vertical="center"/>
    </xf>
    <xf numFmtId="0" fontId="0" fillId="0" borderId="0" xfId="0" applyFill="1">
      <alignment vertical="center"/>
    </xf>
    <xf numFmtId="0" fontId="1" fillId="0" borderId="0" xfId="0" applyFont="1" applyFill="1" applyAlignment="1">
      <alignment horizontal="centerContinuous" vertical="center"/>
    </xf>
    <xf numFmtId="0" fontId="0" fillId="0" borderId="0" xfId="0" applyFill="1" applyAlignment="1">
      <alignment horizontal="centerContinuous"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7" fillId="0" borderId="6" xfId="0" applyFont="1" applyFill="1" applyBorder="1" applyAlignment="1">
      <alignment horizontal="left" wrapText="1"/>
    </xf>
    <xf numFmtId="0" fontId="7" fillId="0" borderId="7" xfId="0" applyFont="1" applyFill="1" applyBorder="1" applyAlignment="1">
      <alignment horizontal="left" wrapText="1"/>
    </xf>
    <xf numFmtId="0" fontId="7" fillId="0" borderId="7" xfId="0" applyFont="1" applyFill="1" applyBorder="1" applyAlignment="1">
      <alignment horizontal="center" wrapText="1"/>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9" fontId="0" fillId="0" borderId="3" xfId="11" applyFont="1" applyFill="1" applyBorder="1" applyAlignment="1">
      <alignment horizontal="center" vertical="center"/>
    </xf>
    <xf numFmtId="10" fontId="0" fillId="0" borderId="0" xfId="0" applyNumberFormat="1">
      <alignment vertical="center"/>
    </xf>
    <xf numFmtId="0" fontId="8" fillId="0" borderId="7" xfId="0" applyFont="1" applyFill="1" applyBorder="1" applyAlignment="1">
      <alignment horizontal="justify" vertical="center" wrapText="1"/>
    </xf>
    <xf numFmtId="9" fontId="0" fillId="0" borderId="6" xfId="11" applyFont="1" applyFill="1" applyBorder="1" applyAlignment="1">
      <alignment horizontal="center" vertical="center"/>
    </xf>
    <xf numFmtId="0" fontId="2" fillId="0" borderId="7" xfId="0" applyFont="1" applyFill="1" applyBorder="1" applyAlignment="1">
      <alignment horizontal="justify" vertical="center" wrapText="1"/>
    </xf>
    <xf numFmtId="10" fontId="2" fillId="0" borderId="7"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0" fontId="0" fillId="0" borderId="3" xfId="11"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0" fontId="0" fillId="0" borderId="6" xfId="11" applyNumberFormat="1" applyFont="1" applyFill="1" applyBorder="1" applyAlignment="1">
      <alignment horizontal="center" vertical="center"/>
    </xf>
    <xf numFmtId="0" fontId="0" fillId="0" borderId="0" xfId="0" applyNumberFormat="1">
      <alignment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10" fontId="0" fillId="0" borderId="1" xfId="11" applyNumberFormat="1" applyFont="1" applyFill="1" applyBorder="1" applyAlignment="1">
      <alignment horizontal="center" vertical="center"/>
    </xf>
    <xf numFmtId="9" fontId="0" fillId="0" borderId="3" xfId="0" applyNumberFormat="1" applyFill="1" applyBorder="1" applyAlignment="1">
      <alignment horizontal="center" vertic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9" fillId="0" borderId="7" xfId="0" applyFont="1" applyFill="1" applyBorder="1" applyAlignment="1">
      <alignment horizontal="justify" vertical="center" wrapText="1"/>
    </xf>
    <xf numFmtId="0" fontId="6" fillId="0" borderId="7" xfId="0" applyFont="1" applyFill="1" applyBorder="1" applyAlignment="1">
      <alignment horizontal="center" wrapText="1"/>
    </xf>
    <xf numFmtId="0" fontId="10" fillId="0" borderId="7" xfId="0" applyFont="1" applyFill="1" applyBorder="1" applyAlignment="1">
      <alignment horizontal="justify" wrapTex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4" fontId="13" fillId="0" borderId="7" xfId="0" applyNumberFormat="1" applyFont="1" applyFill="1" applyBorder="1" applyAlignment="1">
      <alignment horizontal="right" vertical="center" wrapText="1"/>
    </xf>
    <xf numFmtId="0" fontId="7" fillId="0" borderId="6" xfId="0" applyFont="1" applyBorder="1" applyAlignment="1">
      <alignment horizontal="center" vertical="center" wrapText="1"/>
    </xf>
    <xf numFmtId="0" fontId="7" fillId="2" borderId="7" xfId="0" applyFont="1" applyFill="1" applyBorder="1" applyAlignment="1">
      <alignment horizontal="center" vertical="center" wrapText="1"/>
    </xf>
    <xf numFmtId="4" fontId="14" fillId="2" borderId="7" xfId="0" applyNumberFormat="1" applyFont="1" applyFill="1" applyBorder="1" applyAlignment="1">
      <alignment horizontal="right" vertical="center" wrapText="1"/>
    </xf>
    <xf numFmtId="0" fontId="7" fillId="0" borderId="7" xfId="0" applyFont="1" applyBorder="1" applyAlignment="1">
      <alignment horizontal="center" vertical="center" wrapText="1"/>
    </xf>
    <xf numFmtId="4" fontId="14" fillId="0" borderId="7" xfId="0" applyNumberFormat="1" applyFont="1" applyBorder="1" applyAlignment="1">
      <alignment horizontal="right" vertical="center" wrapText="1"/>
    </xf>
    <xf numFmtId="0" fontId="14" fillId="0" borderId="7" xfId="0" applyFont="1" applyBorder="1" applyAlignment="1">
      <alignment horizontal="right" vertical="center" wrapText="1"/>
    </xf>
    <xf numFmtId="4" fontId="14" fillId="0" borderId="7" xfId="0" applyNumberFormat="1" applyFont="1" applyFill="1" applyBorder="1" applyAlignment="1">
      <alignment horizontal="right" vertical="center" wrapText="1"/>
    </xf>
    <xf numFmtId="43" fontId="14" fillId="0" borderId="7" xfId="8" applyFont="1" applyBorder="1" applyAlignment="1">
      <alignment horizontal="right" vertical="center" wrapText="1"/>
    </xf>
    <xf numFmtId="4" fontId="15" fillId="0" borderId="1" xfId="0" applyNumberFormat="1" applyFont="1" applyBorder="1" applyAlignment="1">
      <alignment horizontal="right" vertical="center" shrinkToFit="1"/>
    </xf>
    <xf numFmtId="4" fontId="15" fillId="0" borderId="6" xfId="0" applyNumberFormat="1" applyFont="1" applyBorder="1" applyAlignment="1">
      <alignment horizontal="right" vertical="center" shrinkToFit="1"/>
    </xf>
    <xf numFmtId="0" fontId="7" fillId="0" borderId="5" xfId="0" applyFont="1" applyBorder="1" applyAlignment="1">
      <alignment horizontal="center" vertical="center" wrapText="1"/>
    </xf>
    <xf numFmtId="0" fontId="16" fillId="0" borderId="7" xfId="0" applyFont="1" applyBorder="1" applyAlignment="1">
      <alignment horizontal="center" vertical="center" wrapText="1"/>
    </xf>
    <xf numFmtId="43" fontId="14" fillId="2" borderId="7" xfId="8" applyFont="1" applyFill="1" applyBorder="1" applyAlignment="1">
      <alignment horizontal="right" vertical="center" wrapText="1"/>
    </xf>
    <xf numFmtId="4" fontId="14" fillId="0" borderId="5" xfId="0" applyNumberFormat="1" applyFont="1" applyBorder="1" applyAlignment="1">
      <alignment horizontal="right" vertical="center" wrapText="1"/>
    </xf>
    <xf numFmtId="0" fontId="7" fillId="0" borderId="11" xfId="0" applyFont="1" applyBorder="1" applyAlignment="1">
      <alignment horizontal="center" vertical="center" wrapText="1"/>
    </xf>
    <xf numFmtId="0" fontId="14" fillId="0" borderId="1" xfId="0" applyFont="1" applyBorder="1" applyAlignment="1">
      <alignment horizontal="right" vertical="center" wrapText="1"/>
    </xf>
    <xf numFmtId="4" fontId="14" fillId="0" borderId="1" xfId="0" applyNumberFormat="1" applyFont="1" applyBorder="1" applyAlignment="1">
      <alignment horizontal="right" vertical="center" wrapText="1"/>
    </xf>
    <xf numFmtId="0" fontId="17" fillId="0" borderId="7" xfId="0" applyFont="1" applyBorder="1" applyAlignment="1">
      <alignment horizontal="center" vertical="center" wrapText="1"/>
    </xf>
    <xf numFmtId="0" fontId="14" fillId="0" borderId="6" xfId="0" applyFont="1" applyBorder="1" applyAlignment="1">
      <alignment horizontal="right" vertical="center" wrapText="1"/>
    </xf>
    <xf numFmtId="0" fontId="14" fillId="2" borderId="7" xfId="0" applyFont="1" applyFill="1" applyBorder="1" applyAlignment="1">
      <alignment horizontal="right" vertical="center" wrapText="1"/>
    </xf>
    <xf numFmtId="0" fontId="14" fillId="0" borderId="7" xfId="0" applyFont="1" applyBorder="1" applyAlignment="1">
      <alignment horizontal="center" vertical="center" wrapText="1"/>
    </xf>
    <xf numFmtId="0" fontId="18" fillId="0" borderId="7" xfId="0" applyFont="1" applyBorder="1" applyAlignment="1">
      <alignment horizontal="justify" vertical="center" wrapText="1"/>
    </xf>
    <xf numFmtId="0" fontId="19" fillId="0" borderId="7" xfId="0" applyFont="1" applyBorder="1" applyAlignment="1">
      <alignment horizontal="center" vertical="center" wrapText="1"/>
    </xf>
    <xf numFmtId="0" fontId="13" fillId="0" borderId="2" xfId="0" applyFont="1" applyBorder="1" applyAlignment="1">
      <alignment horizontal="justify" vertical="center" wrapText="1"/>
    </xf>
    <xf numFmtId="4" fontId="13" fillId="0" borderId="7" xfId="0" applyNumberFormat="1" applyFont="1" applyBorder="1" applyAlignment="1">
      <alignment horizontal="right" vertical="center" wrapText="1"/>
    </xf>
    <xf numFmtId="4" fontId="13" fillId="2" borderId="7" xfId="0" applyNumberFormat="1" applyFont="1" applyFill="1" applyBorder="1" applyAlignment="1">
      <alignment horizontal="right" vertical="center" wrapText="1"/>
    </xf>
    <xf numFmtId="4" fontId="14" fillId="0" borderId="0" xfId="0" applyNumberFormat="1" applyFont="1" applyAlignment="1">
      <alignment horizontal="right" vertical="center" wrapText="1"/>
    </xf>
    <xf numFmtId="4" fontId="14" fillId="0" borderId="6" xfId="0" applyNumberFormat="1" applyFont="1" applyBorder="1" applyAlignment="1">
      <alignment horizontal="right" vertical="center" wrapText="1"/>
    </xf>
    <xf numFmtId="0" fontId="18" fillId="0" borderId="7" xfId="0" applyFont="1" applyBorder="1" applyAlignment="1">
      <alignment horizontal="center" vertical="center" wrapText="1"/>
    </xf>
    <xf numFmtId="4" fontId="14" fillId="0" borderId="2" xfId="0" applyNumberFormat="1" applyFont="1" applyBorder="1" applyAlignment="1">
      <alignment horizontal="right" vertical="center" wrapText="1"/>
    </xf>
    <xf numFmtId="0" fontId="14" fillId="0" borderId="5" xfId="0" applyFont="1" applyBorder="1" applyAlignment="1">
      <alignment horizontal="right" vertical="center" wrapText="1"/>
    </xf>
    <xf numFmtId="43" fontId="14" fillId="0" borderId="1" xfId="8" applyFont="1" applyBorder="1" applyAlignment="1">
      <alignment horizontal="right" vertical="center" wrapText="1"/>
    </xf>
    <xf numFmtId="0" fontId="0" fillId="0" borderId="12" xfId="0" applyFont="1" applyBorder="1" applyAlignment="1">
      <alignment horizontal="center" vertical="center" wrapText="1"/>
    </xf>
    <xf numFmtId="0" fontId="15" fillId="2" borderId="13" xfId="0" applyFont="1" applyFill="1" applyBorder="1" applyAlignment="1">
      <alignment vertical="center" wrapText="1" shrinkToFit="1"/>
    </xf>
    <xf numFmtId="0" fontId="0" fillId="2" borderId="14" xfId="0" applyFill="1" applyBorder="1">
      <alignment vertical="center"/>
    </xf>
    <xf numFmtId="0" fontId="0" fillId="2" borderId="15" xfId="0" applyFill="1" applyBorder="1">
      <alignment vertical="center"/>
    </xf>
    <xf numFmtId="43" fontId="0" fillId="2" borderId="1" xfId="8" applyFont="1" applyFill="1" applyBorder="1">
      <alignment vertical="center"/>
    </xf>
    <xf numFmtId="0" fontId="0" fillId="0" borderId="16" xfId="0" applyFont="1" applyBorder="1" applyAlignment="1">
      <alignment horizontal="center" vertical="center" wrapText="1"/>
    </xf>
    <xf numFmtId="0" fontId="15" fillId="0" borderId="13" xfId="0" applyFont="1" applyFill="1" applyBorder="1" applyAlignment="1">
      <alignment vertical="center" wrapText="1" shrinkToFit="1"/>
    </xf>
    <xf numFmtId="0" fontId="0" fillId="0" borderId="1" xfId="0" applyFill="1" applyBorder="1">
      <alignment vertical="center"/>
    </xf>
    <xf numFmtId="0" fontId="15" fillId="0" borderId="1" xfId="0" applyFont="1" applyFill="1" applyBorder="1" applyAlignment="1">
      <alignment vertical="center" wrapText="1" shrinkToFit="1"/>
    </xf>
    <xf numFmtId="0" fontId="0" fillId="0" borderId="17" xfId="0" applyFill="1" applyBorder="1">
      <alignment vertical="center"/>
    </xf>
    <xf numFmtId="0" fontId="0" fillId="0" borderId="13" xfId="0" applyBorder="1">
      <alignment vertical="center"/>
    </xf>
    <xf numFmtId="4" fontId="14" fillId="0" borderId="1" xfId="0" applyNumberFormat="1" applyFont="1" applyFill="1" applyBorder="1" applyAlignment="1">
      <alignment horizontal="right" vertical="center" wrapText="1"/>
    </xf>
    <xf numFmtId="0" fontId="0" fillId="0" borderId="6" xfId="0" applyFill="1" applyBorder="1">
      <alignment vertical="center"/>
    </xf>
    <xf numFmtId="43" fontId="0" fillId="0" borderId="13" xfId="8" applyFont="1" applyBorder="1">
      <alignment vertical="center"/>
    </xf>
    <xf numFmtId="4" fontId="14" fillId="0" borderId="6" xfId="0" applyNumberFormat="1" applyFont="1" applyFill="1" applyBorder="1" applyAlignment="1">
      <alignment horizontal="right" vertical="center" wrapText="1"/>
    </xf>
    <xf numFmtId="0" fontId="15" fillId="0" borderId="12" xfId="0" applyFont="1" applyFill="1" applyBorder="1" applyAlignment="1">
      <alignment vertical="center" wrapText="1" shrinkToFit="1"/>
    </xf>
    <xf numFmtId="0" fontId="0" fillId="0" borderId="18" xfId="0" applyFont="1" applyBorder="1" applyAlignment="1">
      <alignment horizontal="center" vertical="center" wrapText="1"/>
    </xf>
    <xf numFmtId="0" fontId="15" fillId="0" borderId="6" xfId="0" applyFont="1" applyFill="1" applyBorder="1" applyAlignment="1">
      <alignment vertical="center" wrapText="1" shrinkToFit="1"/>
    </xf>
    <xf numFmtId="0" fontId="0" fillId="0" borderId="2" xfId="0" applyFill="1" applyBorder="1">
      <alignment vertical="center"/>
    </xf>
    <xf numFmtId="4" fontId="14" fillId="2" borderId="1" xfId="0" applyNumberFormat="1"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9" xfId="0" applyFont="1" applyBorder="1" applyAlignment="1">
      <alignment horizontal="center" vertical="center" wrapText="1"/>
    </xf>
    <xf numFmtId="4" fontId="7" fillId="0" borderId="7" xfId="0" applyNumberFormat="1" applyFont="1" applyBorder="1" applyAlignment="1">
      <alignment horizontal="center" vertical="center" wrapText="1"/>
    </xf>
    <xf numFmtId="0" fontId="7" fillId="0" borderId="20" xfId="0" applyFont="1" applyBorder="1" applyAlignment="1">
      <alignment horizontal="center" vertical="center" wrapText="1"/>
    </xf>
    <xf numFmtId="43" fontId="0" fillId="0" borderId="0" xfId="0" applyNumberFormat="1">
      <alignment vertical="center"/>
    </xf>
    <xf numFmtId="0" fontId="7" fillId="0" borderId="21" xfId="0" applyFont="1" applyBorder="1" applyAlignment="1">
      <alignment horizontal="center" vertical="center" wrapText="1"/>
    </xf>
    <xf numFmtId="43" fontId="7" fillId="0" borderId="21" xfId="0" applyNumberFormat="1" applyFont="1" applyBorder="1" applyAlignment="1">
      <alignment horizontal="center" vertical="center" wrapText="1"/>
    </xf>
    <xf numFmtId="0" fontId="7" fillId="0" borderId="2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2" sqref="D2"/>
    </sheetView>
  </sheetViews>
  <sheetFormatPr defaultColWidth="9" defaultRowHeight="13.5" outlineLevelRow="4" outlineLevelCol="5"/>
  <cols>
    <col min="2" max="2" width="18.6333333333333" customWidth="1"/>
    <col min="3" max="3" width="12.6333333333333" style="112"/>
    <col min="4" max="5" width="12.6333333333333" style="112" customWidth="1"/>
    <col min="6" max="6" width="9.38333333333333" style="112"/>
  </cols>
  <sheetData>
    <row r="1" ht="41" customHeight="1" spans="1:6">
      <c r="A1" s="113" t="s">
        <v>0</v>
      </c>
      <c r="B1" s="113" t="s">
        <v>1</v>
      </c>
      <c r="C1" s="114" t="s">
        <v>2</v>
      </c>
      <c r="D1" s="114" t="s">
        <v>3</v>
      </c>
      <c r="E1" s="114" t="s">
        <v>4</v>
      </c>
      <c r="F1" s="114" t="s">
        <v>5</v>
      </c>
    </row>
    <row r="2" ht="25" customHeight="1" spans="1:6">
      <c r="A2" s="113">
        <v>1</v>
      </c>
      <c r="B2" s="115" t="s">
        <v>6</v>
      </c>
      <c r="C2" s="114">
        <v>56000</v>
      </c>
      <c r="D2" s="114">
        <v>23322</v>
      </c>
      <c r="E2" s="114">
        <f>D2-C2</f>
        <v>-32678</v>
      </c>
      <c r="F2" s="114">
        <f>E2/C2*100</f>
        <v>-58.3535714285714</v>
      </c>
    </row>
    <row r="3" ht="25" customHeight="1" spans="1:6">
      <c r="A3" s="113">
        <v>2</v>
      </c>
      <c r="B3" s="115" t="s">
        <v>7</v>
      </c>
      <c r="C3" s="114"/>
      <c r="D3" s="114"/>
      <c r="E3" s="114"/>
      <c r="F3" s="114"/>
    </row>
    <row r="4" ht="27" spans="1:6">
      <c r="A4" s="113">
        <v>3</v>
      </c>
      <c r="B4" s="115" t="s">
        <v>8</v>
      </c>
      <c r="C4" s="114"/>
      <c r="D4" s="114"/>
      <c r="E4" s="114"/>
      <c r="F4" s="114"/>
    </row>
    <row r="5" ht="25" customHeight="1" spans="1:6">
      <c r="A5" s="113" t="s">
        <v>9</v>
      </c>
      <c r="B5" s="113"/>
      <c r="C5" s="114">
        <f>SUM(C2:C4)</f>
        <v>56000</v>
      </c>
      <c r="D5" s="114">
        <f>SUM(D2:D4)</f>
        <v>23322</v>
      </c>
      <c r="E5" s="114">
        <f>D5-C5</f>
        <v>-32678</v>
      </c>
      <c r="F5" s="114">
        <f>E5/C5*100</f>
        <v>-58.3535714285714</v>
      </c>
    </row>
  </sheetData>
  <mergeCells count="1">
    <mergeCell ref="A5:B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F3" sqref="F3"/>
    </sheetView>
  </sheetViews>
  <sheetFormatPr defaultColWidth="9" defaultRowHeight="13.5" outlineLevelRow="5" outlineLevelCol="6"/>
  <cols>
    <col min="3" max="4" width="11.5" customWidth="1"/>
    <col min="5" max="5" width="10.3833333333333"/>
    <col min="6" max="6" width="15.6333333333333" customWidth="1"/>
    <col min="7" max="7" width="11.5" customWidth="1"/>
  </cols>
  <sheetData>
    <row r="1" ht="25" customHeight="1" spans="1:7">
      <c r="A1" s="107" t="s">
        <v>0</v>
      </c>
      <c r="B1" s="108" t="s">
        <v>10</v>
      </c>
      <c r="C1" s="108" t="s">
        <v>11</v>
      </c>
      <c r="D1" s="108"/>
      <c r="E1" s="108"/>
      <c r="F1" s="109" t="s">
        <v>12</v>
      </c>
      <c r="G1" s="109" t="s">
        <v>13</v>
      </c>
    </row>
    <row r="2" ht="53" customHeight="1" spans="1:7">
      <c r="A2" s="107"/>
      <c r="B2" s="108"/>
      <c r="C2" s="58" t="s">
        <v>14</v>
      </c>
      <c r="D2" s="58" t="s">
        <v>15</v>
      </c>
      <c r="E2" s="58" t="s">
        <v>9</v>
      </c>
      <c r="F2" s="109"/>
      <c r="G2" s="109"/>
    </row>
    <row r="3" ht="25" customHeight="1" spans="1:7">
      <c r="A3" s="55">
        <v>1</v>
      </c>
      <c r="B3" s="58" t="s">
        <v>6</v>
      </c>
      <c r="C3" s="110">
        <v>0</v>
      </c>
      <c r="D3" s="110">
        <v>23322</v>
      </c>
      <c r="E3" s="110">
        <f>SUM(C3:D3)</f>
        <v>23322</v>
      </c>
      <c r="F3" s="110">
        <v>23322</v>
      </c>
      <c r="G3" s="110">
        <f>E3-F3</f>
        <v>0</v>
      </c>
    </row>
    <row r="4" ht="41.25" spans="1:7">
      <c r="A4" s="55">
        <v>2</v>
      </c>
      <c r="B4" s="58" t="s">
        <v>8</v>
      </c>
      <c r="C4" s="110"/>
      <c r="D4" s="58"/>
      <c r="E4" s="110"/>
      <c r="F4" s="110"/>
      <c r="G4" s="110"/>
    </row>
    <row r="5" ht="25" customHeight="1" spans="1:7">
      <c r="A5" s="111" t="s">
        <v>9</v>
      </c>
      <c r="B5" s="111"/>
      <c r="C5" s="110"/>
      <c r="D5" s="110"/>
      <c r="E5" s="110"/>
      <c r="F5" s="110"/>
      <c r="G5" s="110"/>
    </row>
    <row r="6" ht="25" customHeight="1"/>
  </sheetData>
  <mergeCells count="6">
    <mergeCell ref="C1:E1"/>
    <mergeCell ref="A5:B5"/>
    <mergeCell ref="A1:A2"/>
    <mergeCell ref="B1:B2"/>
    <mergeCell ref="F1:F2"/>
    <mergeCell ref="G1:G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pane ySplit="1" topLeftCell="A8" activePane="bottomLeft" state="frozen"/>
      <selection/>
      <selection pane="bottomLeft" activeCell="J7" sqref="J7"/>
    </sheetView>
  </sheetViews>
  <sheetFormatPr defaultColWidth="9" defaultRowHeight="13.5"/>
  <cols>
    <col min="4" max="6" width="15.3833333333333" customWidth="1"/>
    <col min="7" max="7" width="17.1333333333333" customWidth="1"/>
    <col min="8" max="8" width="15.3833333333333" customWidth="1"/>
    <col min="9" max="9" width="16.6333333333333" customWidth="1"/>
    <col min="10" max="10" width="17" customWidth="1"/>
  </cols>
  <sheetData>
    <row r="1" ht="27" customHeight="1" spans="1:10">
      <c r="A1" s="48" t="s">
        <v>16</v>
      </c>
      <c r="B1" s="49" t="s">
        <v>17</v>
      </c>
      <c r="C1" s="49" t="s">
        <v>0</v>
      </c>
      <c r="D1" s="50" t="s">
        <v>18</v>
      </c>
      <c r="E1" s="50"/>
      <c r="F1" s="50" t="s">
        <v>19</v>
      </c>
      <c r="G1" s="50"/>
      <c r="H1" s="50" t="s">
        <v>20</v>
      </c>
      <c r="I1" s="50"/>
      <c r="J1" s="78" t="s">
        <v>21</v>
      </c>
    </row>
    <row r="2" ht="14.25" spans="1:10">
      <c r="A2" s="48"/>
      <c r="B2" s="49"/>
      <c r="C2" s="49"/>
      <c r="D2" s="51" t="s">
        <v>22</v>
      </c>
      <c r="E2" s="51" t="s">
        <v>23</v>
      </c>
      <c r="F2" s="51" t="s">
        <v>22</v>
      </c>
      <c r="G2" s="51" t="s">
        <v>23</v>
      </c>
      <c r="H2" s="51" t="s">
        <v>22</v>
      </c>
      <c r="I2" s="51" t="s">
        <v>23</v>
      </c>
      <c r="J2" s="78"/>
    </row>
    <row r="3" ht="29.25" customHeight="1" spans="1:10">
      <c r="A3" s="52"/>
      <c r="B3" s="53" t="s">
        <v>9</v>
      </c>
      <c r="C3" s="53">
        <v>1</v>
      </c>
      <c r="D3" s="54">
        <f t="shared" ref="D3:G3" si="0">D4+D13+D41+D56+D67+D82</f>
        <v>11714500</v>
      </c>
      <c r="E3" s="54">
        <f t="shared" si="0"/>
        <v>9161166.2</v>
      </c>
      <c r="F3" s="54">
        <f t="shared" si="0"/>
        <v>2010000</v>
      </c>
      <c r="G3" s="54">
        <f t="shared" si="0"/>
        <v>10767067.32</v>
      </c>
      <c r="H3" s="54">
        <f>D3+F3</f>
        <v>13724500</v>
      </c>
      <c r="I3" s="54">
        <f t="shared" ref="I3:I66" si="1">E3+G3</f>
        <v>19928233.52</v>
      </c>
      <c r="J3" s="79">
        <f t="shared" ref="J3:J66" si="2">I3-H3</f>
        <v>6203733.52</v>
      </c>
    </row>
    <row r="4" ht="29.25" customHeight="1" spans="1:10">
      <c r="A4" s="55" t="s">
        <v>24</v>
      </c>
      <c r="B4" s="56" t="s">
        <v>25</v>
      </c>
      <c r="C4" s="56">
        <v>2</v>
      </c>
      <c r="D4" s="57">
        <f t="shared" ref="D4:G4" si="3">SUM(D5:D12)</f>
        <v>11527700</v>
      </c>
      <c r="E4" s="57">
        <f t="shared" si="3"/>
        <v>9042134.4</v>
      </c>
      <c r="F4" s="57">
        <f t="shared" si="3"/>
        <v>0</v>
      </c>
      <c r="G4" s="57">
        <f t="shared" si="3"/>
        <v>583112.84</v>
      </c>
      <c r="H4" s="57">
        <f>D4+F4</f>
        <v>11527700</v>
      </c>
      <c r="I4" s="57">
        <f t="shared" si="1"/>
        <v>9625247.24</v>
      </c>
      <c r="J4" s="80">
        <f t="shared" si="2"/>
        <v>-1902452.76</v>
      </c>
    </row>
    <row r="5" ht="29.25" customHeight="1" spans="1:10">
      <c r="A5" s="55"/>
      <c r="B5" s="58" t="s">
        <v>26</v>
      </c>
      <c r="C5" s="58">
        <v>3</v>
      </c>
      <c r="D5" s="59">
        <v>4397200</v>
      </c>
      <c r="E5" s="59">
        <v>4161471</v>
      </c>
      <c r="F5" s="60"/>
      <c r="G5" s="59"/>
      <c r="H5" s="61">
        <f t="shared" ref="H3:H66" si="4">D5+F5</f>
        <v>4397200</v>
      </c>
      <c r="I5" s="61">
        <f t="shared" si="1"/>
        <v>4161471</v>
      </c>
      <c r="J5" s="79">
        <f t="shared" si="2"/>
        <v>-235729</v>
      </c>
    </row>
    <row r="6" ht="29.25" customHeight="1" spans="1:10">
      <c r="A6" s="55"/>
      <c r="B6" s="58" t="s">
        <v>27</v>
      </c>
      <c r="C6" s="58">
        <v>4</v>
      </c>
      <c r="D6" s="59">
        <v>2422800</v>
      </c>
      <c r="E6" s="59">
        <v>2822891</v>
      </c>
      <c r="F6" s="60"/>
      <c r="G6" s="62">
        <v>94440</v>
      </c>
      <c r="H6" s="61">
        <f t="shared" si="4"/>
        <v>2422800</v>
      </c>
      <c r="I6" s="61">
        <f t="shared" si="1"/>
        <v>2917331</v>
      </c>
      <c r="J6" s="79">
        <f t="shared" si="2"/>
        <v>494531</v>
      </c>
    </row>
    <row r="7" ht="29.25" customHeight="1" spans="1:10">
      <c r="A7" s="55"/>
      <c r="B7" s="58" t="s">
        <v>28</v>
      </c>
      <c r="C7" s="58">
        <v>5</v>
      </c>
      <c r="D7" s="59">
        <v>1558300</v>
      </c>
      <c r="E7" s="59">
        <v>511794</v>
      </c>
      <c r="F7" s="60"/>
      <c r="G7" s="62">
        <v>51621.94</v>
      </c>
      <c r="H7" s="61">
        <f t="shared" si="4"/>
        <v>1558300</v>
      </c>
      <c r="I7" s="61">
        <f t="shared" si="1"/>
        <v>563415.94</v>
      </c>
      <c r="J7" s="79">
        <f t="shared" si="2"/>
        <v>-994884.06</v>
      </c>
    </row>
    <row r="8" ht="29.25" customHeight="1" spans="1:10">
      <c r="A8" s="55"/>
      <c r="B8" s="58" t="s">
        <v>29</v>
      </c>
      <c r="C8" s="58">
        <v>6</v>
      </c>
      <c r="D8" s="59">
        <v>3141100</v>
      </c>
      <c r="E8" s="59">
        <v>622569.9</v>
      </c>
      <c r="F8" s="60"/>
      <c r="G8" s="62">
        <v>114659.4</v>
      </c>
      <c r="H8" s="61">
        <f t="shared" si="4"/>
        <v>3141100</v>
      </c>
      <c r="I8" s="61">
        <f t="shared" si="1"/>
        <v>737229.3</v>
      </c>
      <c r="J8" s="79">
        <f t="shared" si="2"/>
        <v>-2403870.7</v>
      </c>
    </row>
    <row r="9" ht="29.25" customHeight="1" spans="1:10">
      <c r="A9" s="55"/>
      <c r="B9" s="58" t="s">
        <v>30</v>
      </c>
      <c r="C9" s="58">
        <v>7</v>
      </c>
      <c r="D9" s="60"/>
      <c r="E9" s="60"/>
      <c r="F9" s="60"/>
      <c r="G9" s="60"/>
      <c r="H9" s="61">
        <f t="shared" si="4"/>
        <v>0</v>
      </c>
      <c r="I9" s="61">
        <f t="shared" si="1"/>
        <v>0</v>
      </c>
      <c r="J9" s="79">
        <f t="shared" si="2"/>
        <v>0</v>
      </c>
    </row>
    <row r="10" ht="29.25" customHeight="1" spans="1:10">
      <c r="A10" s="55"/>
      <c r="B10" s="58" t="s">
        <v>31</v>
      </c>
      <c r="C10" s="58">
        <v>8</v>
      </c>
      <c r="D10" s="60"/>
      <c r="E10" s="60">
        <v>108.5</v>
      </c>
      <c r="F10" s="60"/>
      <c r="G10" s="62">
        <v>7691.5</v>
      </c>
      <c r="H10" s="61">
        <f t="shared" si="4"/>
        <v>0</v>
      </c>
      <c r="I10" s="61">
        <f t="shared" si="1"/>
        <v>7800</v>
      </c>
      <c r="J10" s="79">
        <f t="shared" si="2"/>
        <v>7800</v>
      </c>
    </row>
    <row r="11" ht="29.25" customHeight="1" spans="1:10">
      <c r="A11" s="55"/>
      <c r="B11" s="58" t="s">
        <v>32</v>
      </c>
      <c r="C11" s="58">
        <v>9</v>
      </c>
      <c r="D11" s="59"/>
      <c r="E11" s="59">
        <v>923300</v>
      </c>
      <c r="F11" s="60"/>
      <c r="G11" s="63">
        <v>314700</v>
      </c>
      <c r="H11" s="61">
        <f t="shared" si="4"/>
        <v>0</v>
      </c>
      <c r="I11" s="61">
        <f t="shared" si="1"/>
        <v>1238000</v>
      </c>
      <c r="J11" s="79">
        <f t="shared" si="2"/>
        <v>1238000</v>
      </c>
    </row>
    <row r="12" ht="29.25" customHeight="1" spans="1:10">
      <c r="A12" s="55"/>
      <c r="B12" s="58" t="s">
        <v>33</v>
      </c>
      <c r="C12" s="58">
        <v>10</v>
      </c>
      <c r="D12" s="59">
        <v>8300</v>
      </c>
      <c r="E12" s="64"/>
      <c r="F12" s="60"/>
      <c r="G12" s="60"/>
      <c r="H12" s="61">
        <f t="shared" si="4"/>
        <v>8300</v>
      </c>
      <c r="I12" s="61">
        <f t="shared" si="1"/>
        <v>0</v>
      </c>
      <c r="J12" s="79">
        <f t="shared" si="2"/>
        <v>-8300</v>
      </c>
    </row>
    <row r="13" ht="29.25" customHeight="1" spans="1:10">
      <c r="A13" s="65" t="s">
        <v>34</v>
      </c>
      <c r="B13" s="56" t="s">
        <v>25</v>
      </c>
      <c r="C13" s="56">
        <v>11</v>
      </c>
      <c r="D13" s="57">
        <f t="shared" ref="D13:G13" si="5">SUM(D14:D40)</f>
        <v>186800</v>
      </c>
      <c r="E13" s="57">
        <f t="shared" si="5"/>
        <v>95091.8</v>
      </c>
      <c r="F13" s="57">
        <f t="shared" si="5"/>
        <v>2010000</v>
      </c>
      <c r="G13" s="57">
        <f t="shared" si="5"/>
        <v>2672018.28</v>
      </c>
      <c r="H13" s="57">
        <f t="shared" si="4"/>
        <v>2196800</v>
      </c>
      <c r="I13" s="57">
        <f t="shared" si="1"/>
        <v>2767110.08</v>
      </c>
      <c r="J13" s="80">
        <f t="shared" si="2"/>
        <v>570310.08</v>
      </c>
    </row>
    <row r="14" ht="29.25" customHeight="1" spans="1:10">
      <c r="A14" s="65"/>
      <c r="B14" s="58" t="s">
        <v>35</v>
      </c>
      <c r="C14" s="58">
        <v>12</v>
      </c>
      <c r="D14" s="59">
        <v>60800</v>
      </c>
      <c r="E14" s="59">
        <v>20084.4</v>
      </c>
      <c r="F14" s="59"/>
      <c r="G14" s="59">
        <v>475365.42</v>
      </c>
      <c r="H14" s="61">
        <f t="shared" si="4"/>
        <v>60800</v>
      </c>
      <c r="I14" s="61">
        <f t="shared" si="1"/>
        <v>495449.82</v>
      </c>
      <c r="J14" s="79">
        <f t="shared" si="2"/>
        <v>434649.82</v>
      </c>
    </row>
    <row r="15" ht="29.25" customHeight="1" spans="1:10">
      <c r="A15" s="65"/>
      <c r="B15" s="58" t="s">
        <v>36</v>
      </c>
      <c r="C15" s="58">
        <v>13</v>
      </c>
      <c r="D15" s="59">
        <v>10000</v>
      </c>
      <c r="E15" s="59"/>
      <c r="F15" s="60"/>
      <c r="G15" s="59">
        <v>226805</v>
      </c>
      <c r="H15" s="61">
        <f t="shared" si="4"/>
        <v>10000</v>
      </c>
      <c r="I15" s="61">
        <f t="shared" si="1"/>
        <v>226805</v>
      </c>
      <c r="J15" s="79">
        <f t="shared" si="2"/>
        <v>216805</v>
      </c>
    </row>
    <row r="16" ht="29.25" customHeight="1" spans="1:10">
      <c r="A16" s="65"/>
      <c r="B16" s="58" t="s">
        <v>37</v>
      </c>
      <c r="C16" s="58">
        <v>14</v>
      </c>
      <c r="D16" s="60"/>
      <c r="E16" s="59"/>
      <c r="F16" s="60"/>
      <c r="G16" s="59">
        <v>53670</v>
      </c>
      <c r="H16" s="61">
        <f t="shared" si="4"/>
        <v>0</v>
      </c>
      <c r="I16" s="61">
        <f t="shared" si="1"/>
        <v>53670</v>
      </c>
      <c r="J16" s="79">
        <f t="shared" si="2"/>
        <v>53670</v>
      </c>
    </row>
    <row r="17" ht="29.25" customHeight="1" spans="1:10">
      <c r="A17" s="65"/>
      <c r="B17" s="58" t="s">
        <v>38</v>
      </c>
      <c r="C17" s="58">
        <v>15</v>
      </c>
      <c r="D17" s="60"/>
      <c r="E17" s="60"/>
      <c r="F17" s="60"/>
      <c r="G17" s="60"/>
      <c r="H17" s="61">
        <f t="shared" si="4"/>
        <v>0</v>
      </c>
      <c r="I17" s="61">
        <f t="shared" si="1"/>
        <v>0</v>
      </c>
      <c r="J17" s="79">
        <f t="shared" si="2"/>
        <v>0</v>
      </c>
    </row>
    <row r="18" ht="29.25" customHeight="1" spans="1:10">
      <c r="A18" s="65"/>
      <c r="B18" s="58" t="s">
        <v>39</v>
      </c>
      <c r="C18" s="58">
        <v>16</v>
      </c>
      <c r="D18" s="62">
        <v>5000</v>
      </c>
      <c r="E18" s="62"/>
      <c r="F18" s="60"/>
      <c r="G18" s="62">
        <v>200</v>
      </c>
      <c r="H18" s="61">
        <f t="shared" si="4"/>
        <v>5000</v>
      </c>
      <c r="I18" s="61">
        <f t="shared" si="1"/>
        <v>200</v>
      </c>
      <c r="J18" s="79">
        <f t="shared" si="2"/>
        <v>-4800</v>
      </c>
    </row>
    <row r="19" ht="29.25" customHeight="1" spans="1:10">
      <c r="A19" s="65"/>
      <c r="B19" s="58" t="s">
        <v>40</v>
      </c>
      <c r="C19" s="58">
        <v>17</v>
      </c>
      <c r="D19" s="59">
        <v>10000</v>
      </c>
      <c r="E19" s="59"/>
      <c r="F19" s="60"/>
      <c r="G19" s="62">
        <v>7693.33</v>
      </c>
      <c r="H19" s="61">
        <f t="shared" si="4"/>
        <v>10000</v>
      </c>
      <c r="I19" s="61">
        <f t="shared" si="1"/>
        <v>7693.33</v>
      </c>
      <c r="J19" s="79">
        <f t="shared" si="2"/>
        <v>-2306.67</v>
      </c>
    </row>
    <row r="20" ht="29.25" customHeight="1" spans="1:10">
      <c r="A20" s="65"/>
      <c r="B20" s="58" t="s">
        <v>41</v>
      </c>
      <c r="C20" s="58">
        <v>18</v>
      </c>
      <c r="D20" s="62">
        <v>5000</v>
      </c>
      <c r="E20" s="62"/>
      <c r="F20" s="60"/>
      <c r="G20" s="62">
        <v>60716</v>
      </c>
      <c r="H20" s="61">
        <f t="shared" si="4"/>
        <v>5000</v>
      </c>
      <c r="I20" s="61">
        <f t="shared" si="1"/>
        <v>60716</v>
      </c>
      <c r="J20" s="79">
        <f t="shared" si="2"/>
        <v>55716</v>
      </c>
    </row>
    <row r="21" ht="29.25" customHeight="1" spans="1:10">
      <c r="A21" s="65"/>
      <c r="B21" s="58" t="s">
        <v>42</v>
      </c>
      <c r="C21" s="58">
        <v>19</v>
      </c>
      <c r="D21" s="60"/>
      <c r="E21" s="60"/>
      <c r="F21" s="60"/>
      <c r="G21" s="60"/>
      <c r="H21" s="61">
        <f t="shared" si="4"/>
        <v>0</v>
      </c>
      <c r="I21" s="61">
        <f t="shared" si="1"/>
        <v>0</v>
      </c>
      <c r="J21" s="79">
        <f t="shared" si="2"/>
        <v>0</v>
      </c>
    </row>
    <row r="22" ht="29.25" customHeight="1" spans="1:10">
      <c r="A22" s="65"/>
      <c r="B22" s="58" t="s">
        <v>43</v>
      </c>
      <c r="C22" s="58">
        <v>20</v>
      </c>
      <c r="D22" s="59"/>
      <c r="E22" s="60"/>
      <c r="F22" s="60"/>
      <c r="G22" s="59"/>
      <c r="H22" s="61">
        <f t="shared" si="4"/>
        <v>0</v>
      </c>
      <c r="I22" s="61">
        <f t="shared" si="1"/>
        <v>0</v>
      </c>
      <c r="J22" s="79">
        <f t="shared" si="2"/>
        <v>0</v>
      </c>
    </row>
    <row r="23" ht="29.25" customHeight="1" spans="1:10">
      <c r="A23" s="65"/>
      <c r="B23" s="58" t="s">
        <v>44</v>
      </c>
      <c r="C23" s="58">
        <v>21</v>
      </c>
      <c r="D23" s="59">
        <v>20000</v>
      </c>
      <c r="E23" s="62">
        <v>15608</v>
      </c>
      <c r="F23" s="59"/>
      <c r="G23" s="59">
        <v>191067.54</v>
      </c>
      <c r="H23" s="61">
        <f t="shared" si="4"/>
        <v>20000</v>
      </c>
      <c r="I23" s="61">
        <f t="shared" si="1"/>
        <v>206675.54</v>
      </c>
      <c r="J23" s="79">
        <f t="shared" si="2"/>
        <v>186675.54</v>
      </c>
    </row>
    <row r="24" ht="29.25" customHeight="1" spans="1:10">
      <c r="A24" s="65"/>
      <c r="B24" s="58" t="s">
        <v>7</v>
      </c>
      <c r="C24" s="58">
        <v>22</v>
      </c>
      <c r="D24" s="60"/>
      <c r="E24" s="60"/>
      <c r="F24" s="60"/>
      <c r="G24" s="60"/>
      <c r="H24" s="61">
        <f t="shared" si="4"/>
        <v>0</v>
      </c>
      <c r="I24" s="61">
        <f t="shared" si="1"/>
        <v>0</v>
      </c>
      <c r="J24" s="79">
        <f t="shared" si="2"/>
        <v>0</v>
      </c>
    </row>
    <row r="25" ht="29.25" customHeight="1" spans="1:10">
      <c r="A25" s="65"/>
      <c r="B25" s="58" t="s">
        <v>45</v>
      </c>
      <c r="C25" s="58">
        <v>23</v>
      </c>
      <c r="D25" s="59"/>
      <c r="E25" s="62">
        <v>11495.8</v>
      </c>
      <c r="F25" s="59"/>
      <c r="G25" s="59">
        <v>30643</v>
      </c>
      <c r="H25" s="61">
        <f t="shared" si="4"/>
        <v>0</v>
      </c>
      <c r="I25" s="61">
        <f t="shared" si="1"/>
        <v>42138.8</v>
      </c>
      <c r="J25" s="79">
        <f t="shared" si="2"/>
        <v>42138.8</v>
      </c>
    </row>
    <row r="26" ht="29.25" customHeight="1" spans="1:10">
      <c r="A26" s="65"/>
      <c r="B26" s="58" t="s">
        <v>46</v>
      </c>
      <c r="C26" s="58">
        <v>24</v>
      </c>
      <c r="D26" s="60"/>
      <c r="E26" s="62"/>
      <c r="F26" s="60"/>
      <c r="G26" s="59">
        <v>107091</v>
      </c>
      <c r="H26" s="61">
        <f t="shared" si="4"/>
        <v>0</v>
      </c>
      <c r="I26" s="61">
        <f t="shared" si="1"/>
        <v>107091</v>
      </c>
      <c r="J26" s="79">
        <f t="shared" si="2"/>
        <v>107091</v>
      </c>
    </row>
    <row r="27" ht="29.25" customHeight="1" spans="1:10">
      <c r="A27" s="65"/>
      <c r="B27" s="58" t="s">
        <v>47</v>
      </c>
      <c r="C27" s="58">
        <v>25</v>
      </c>
      <c r="D27" s="59"/>
      <c r="E27" s="59"/>
      <c r="F27" s="60"/>
      <c r="G27" s="59">
        <v>10310</v>
      </c>
      <c r="H27" s="61">
        <f t="shared" si="4"/>
        <v>0</v>
      </c>
      <c r="I27" s="61">
        <f t="shared" si="1"/>
        <v>10310</v>
      </c>
      <c r="J27" s="79">
        <f t="shared" si="2"/>
        <v>10310</v>
      </c>
    </row>
    <row r="28" ht="29.25" customHeight="1" spans="1:10">
      <c r="A28" s="65"/>
      <c r="B28" s="58" t="s">
        <v>48</v>
      </c>
      <c r="C28" s="58">
        <v>26</v>
      </c>
      <c r="D28" s="62">
        <v>5000</v>
      </c>
      <c r="E28" s="62"/>
      <c r="F28" s="60"/>
      <c r="G28" s="59">
        <v>30250.52</v>
      </c>
      <c r="H28" s="61">
        <f t="shared" si="4"/>
        <v>5000</v>
      </c>
      <c r="I28" s="61">
        <f t="shared" si="1"/>
        <v>30250.52</v>
      </c>
      <c r="J28" s="79">
        <f t="shared" si="2"/>
        <v>25250.52</v>
      </c>
    </row>
    <row r="29" ht="29.25" customHeight="1" spans="1:10">
      <c r="A29" s="65"/>
      <c r="B29" s="58" t="s">
        <v>49</v>
      </c>
      <c r="C29" s="58">
        <v>27</v>
      </c>
      <c r="D29" s="59">
        <v>56000</v>
      </c>
      <c r="E29" s="59"/>
      <c r="F29" s="60"/>
      <c r="G29" s="59">
        <v>23322</v>
      </c>
      <c r="H29" s="61">
        <f t="shared" si="4"/>
        <v>56000</v>
      </c>
      <c r="I29" s="61">
        <f t="shared" si="1"/>
        <v>23322</v>
      </c>
      <c r="J29" s="79">
        <f t="shared" si="2"/>
        <v>-32678</v>
      </c>
    </row>
    <row r="30" ht="29.25" customHeight="1" spans="1:10">
      <c r="A30" s="65"/>
      <c r="B30" s="58" t="s">
        <v>50</v>
      </c>
      <c r="C30" s="58">
        <v>28</v>
      </c>
      <c r="D30" s="60"/>
      <c r="E30" s="60"/>
      <c r="F30" s="60"/>
      <c r="G30" s="62"/>
      <c r="H30" s="61">
        <f t="shared" si="4"/>
        <v>0</v>
      </c>
      <c r="I30" s="61">
        <f t="shared" si="1"/>
        <v>0</v>
      </c>
      <c r="J30" s="79">
        <f t="shared" si="2"/>
        <v>0</v>
      </c>
    </row>
    <row r="31" ht="29.25" customHeight="1" spans="1:10">
      <c r="A31" s="65"/>
      <c r="B31" s="58" t="s">
        <v>51</v>
      </c>
      <c r="C31" s="58">
        <v>29</v>
      </c>
      <c r="D31" s="60"/>
      <c r="E31" s="59"/>
      <c r="F31" s="59"/>
      <c r="G31" s="59"/>
      <c r="H31" s="61">
        <f t="shared" si="4"/>
        <v>0</v>
      </c>
      <c r="I31" s="61">
        <f t="shared" si="1"/>
        <v>0</v>
      </c>
      <c r="J31" s="79">
        <f t="shared" si="2"/>
        <v>0</v>
      </c>
    </row>
    <row r="32" ht="29.25" customHeight="1" spans="1:10">
      <c r="A32" s="65"/>
      <c r="B32" s="58" t="s">
        <v>52</v>
      </c>
      <c r="C32" s="58">
        <v>30</v>
      </c>
      <c r="D32" s="60"/>
      <c r="E32" s="62"/>
      <c r="F32" s="60"/>
      <c r="G32" s="62"/>
      <c r="H32" s="61">
        <f t="shared" si="4"/>
        <v>0</v>
      </c>
      <c r="I32" s="61">
        <f t="shared" si="1"/>
        <v>0</v>
      </c>
      <c r="J32" s="79">
        <f t="shared" si="2"/>
        <v>0</v>
      </c>
    </row>
    <row r="33" ht="29.25" customHeight="1" spans="1:10">
      <c r="A33" s="65"/>
      <c r="B33" s="58" t="s">
        <v>53</v>
      </c>
      <c r="C33" s="58">
        <v>31</v>
      </c>
      <c r="D33" s="59">
        <v>10000</v>
      </c>
      <c r="E33" s="60"/>
      <c r="F33" s="59"/>
      <c r="G33" s="59">
        <v>337896.08</v>
      </c>
      <c r="H33" s="61">
        <f t="shared" si="4"/>
        <v>10000</v>
      </c>
      <c r="I33" s="61">
        <f t="shared" si="1"/>
        <v>337896.08</v>
      </c>
      <c r="J33" s="79">
        <f t="shared" si="2"/>
        <v>327896.08</v>
      </c>
    </row>
    <row r="34" ht="29.25" customHeight="1" spans="1:10">
      <c r="A34" s="65"/>
      <c r="B34" s="58" t="s">
        <v>54</v>
      </c>
      <c r="C34" s="58">
        <v>32</v>
      </c>
      <c r="D34" s="60"/>
      <c r="E34" s="62"/>
      <c r="F34" s="60"/>
      <c r="G34" s="62">
        <v>40000</v>
      </c>
      <c r="H34" s="61">
        <f t="shared" si="4"/>
        <v>0</v>
      </c>
      <c r="I34" s="61">
        <f t="shared" si="1"/>
        <v>40000</v>
      </c>
      <c r="J34" s="79">
        <f t="shared" si="2"/>
        <v>40000</v>
      </c>
    </row>
    <row r="35" ht="29.25" customHeight="1" spans="1:10">
      <c r="A35" s="65"/>
      <c r="B35" s="58" t="s">
        <v>55</v>
      </c>
      <c r="C35" s="58">
        <v>33</v>
      </c>
      <c r="D35" s="59"/>
      <c r="E35" s="62">
        <v>28481.6</v>
      </c>
      <c r="F35" s="60"/>
      <c r="G35" s="59">
        <v>413324.4</v>
      </c>
      <c r="H35" s="61">
        <f t="shared" si="4"/>
        <v>0</v>
      </c>
      <c r="I35" s="61">
        <f t="shared" si="1"/>
        <v>441806</v>
      </c>
      <c r="J35" s="79">
        <f t="shared" si="2"/>
        <v>441806</v>
      </c>
    </row>
    <row r="36" ht="29.25" customHeight="1" spans="1:10">
      <c r="A36" s="65"/>
      <c r="B36" s="58" t="s">
        <v>56</v>
      </c>
      <c r="C36" s="58">
        <v>34</v>
      </c>
      <c r="D36" s="59"/>
      <c r="E36" s="62"/>
      <c r="F36" s="60"/>
      <c r="G36" s="59">
        <v>75162</v>
      </c>
      <c r="H36" s="61">
        <f t="shared" si="4"/>
        <v>0</v>
      </c>
      <c r="I36" s="61">
        <f t="shared" si="1"/>
        <v>75162</v>
      </c>
      <c r="J36" s="79">
        <f t="shared" si="2"/>
        <v>75162</v>
      </c>
    </row>
    <row r="37" ht="29.25" customHeight="1" spans="1:10">
      <c r="A37" s="65"/>
      <c r="B37" s="66" t="s">
        <v>57</v>
      </c>
      <c r="C37" s="58">
        <v>35</v>
      </c>
      <c r="D37" s="59"/>
      <c r="E37" s="59"/>
      <c r="F37" s="59"/>
      <c r="G37" s="59"/>
      <c r="H37" s="61">
        <f t="shared" si="4"/>
        <v>0</v>
      </c>
      <c r="I37" s="61">
        <f t="shared" si="1"/>
        <v>0</v>
      </c>
      <c r="J37" s="79">
        <f t="shared" si="2"/>
        <v>0</v>
      </c>
    </row>
    <row r="38" ht="29.25" customHeight="1" spans="1:10">
      <c r="A38" s="65"/>
      <c r="B38" s="58" t="s">
        <v>58</v>
      </c>
      <c r="C38" s="58">
        <v>36</v>
      </c>
      <c r="D38" s="60"/>
      <c r="E38" s="62">
        <v>640</v>
      </c>
      <c r="F38" s="60"/>
      <c r="G38" s="62">
        <v>89925.99</v>
      </c>
      <c r="H38" s="61">
        <f t="shared" si="4"/>
        <v>0</v>
      </c>
      <c r="I38" s="61">
        <f t="shared" si="1"/>
        <v>90565.99</v>
      </c>
      <c r="J38" s="79">
        <f t="shared" si="2"/>
        <v>90565.99</v>
      </c>
    </row>
    <row r="39" ht="29.25" customHeight="1" spans="1:10">
      <c r="A39" s="65"/>
      <c r="B39" s="58" t="s">
        <v>59</v>
      </c>
      <c r="C39" s="58">
        <v>37</v>
      </c>
      <c r="D39" s="60"/>
      <c r="E39" s="62"/>
      <c r="F39" s="60"/>
      <c r="G39" s="62">
        <v>47206</v>
      </c>
      <c r="H39" s="61">
        <f t="shared" si="4"/>
        <v>0</v>
      </c>
      <c r="I39" s="61">
        <f t="shared" si="1"/>
        <v>47206</v>
      </c>
      <c r="J39" s="79">
        <f t="shared" si="2"/>
        <v>47206</v>
      </c>
    </row>
    <row r="40" ht="29.25" customHeight="1" spans="1:10">
      <c r="A40" s="58"/>
      <c r="B40" s="66" t="s">
        <v>60</v>
      </c>
      <c r="C40" s="58">
        <v>38</v>
      </c>
      <c r="D40" s="59">
        <v>5000</v>
      </c>
      <c r="E40" s="59">
        <v>18782</v>
      </c>
      <c r="F40" s="59">
        <v>2010000</v>
      </c>
      <c r="G40" s="59">
        <v>451370</v>
      </c>
      <c r="H40" s="61">
        <f t="shared" si="4"/>
        <v>2015000</v>
      </c>
      <c r="I40" s="61">
        <f t="shared" si="1"/>
        <v>470152</v>
      </c>
      <c r="J40" s="79">
        <f t="shared" si="2"/>
        <v>-1544848</v>
      </c>
    </row>
    <row r="41" ht="29.25" customHeight="1" spans="1:10">
      <c r="A41" s="55" t="s">
        <v>61</v>
      </c>
      <c r="B41" s="56" t="s">
        <v>25</v>
      </c>
      <c r="C41" s="56">
        <v>39</v>
      </c>
      <c r="D41" s="57">
        <f t="shared" ref="D41:G41" si="6">SUM(D42:D55)</f>
        <v>0</v>
      </c>
      <c r="E41" s="57">
        <f t="shared" si="6"/>
        <v>23940</v>
      </c>
      <c r="F41" s="67">
        <f t="shared" si="6"/>
        <v>0</v>
      </c>
      <c r="G41" s="67">
        <f t="shared" si="6"/>
        <v>279100</v>
      </c>
      <c r="H41" s="57">
        <f t="shared" si="4"/>
        <v>0</v>
      </c>
      <c r="I41" s="57">
        <f t="shared" si="1"/>
        <v>303040</v>
      </c>
      <c r="J41" s="80">
        <f t="shared" si="2"/>
        <v>303040</v>
      </c>
    </row>
    <row r="42" ht="29.25" customHeight="1" spans="1:10">
      <c r="A42" s="55"/>
      <c r="B42" s="58" t="s">
        <v>62</v>
      </c>
      <c r="C42" s="58">
        <v>40</v>
      </c>
      <c r="D42" s="60"/>
      <c r="E42" s="60"/>
      <c r="F42" s="60"/>
      <c r="G42" s="60"/>
      <c r="H42" s="61">
        <f t="shared" si="4"/>
        <v>0</v>
      </c>
      <c r="I42" s="61">
        <f t="shared" si="1"/>
        <v>0</v>
      </c>
      <c r="J42" s="79">
        <f t="shared" si="2"/>
        <v>0</v>
      </c>
    </row>
    <row r="43" ht="29.25" customHeight="1" spans="1:10">
      <c r="A43" s="55"/>
      <c r="B43" s="58" t="s">
        <v>63</v>
      </c>
      <c r="C43" s="58">
        <v>41</v>
      </c>
      <c r="D43" s="59"/>
      <c r="E43" s="59"/>
      <c r="F43" s="60"/>
      <c r="G43" s="60"/>
      <c r="H43" s="61">
        <f t="shared" si="4"/>
        <v>0</v>
      </c>
      <c r="I43" s="61">
        <f t="shared" si="1"/>
        <v>0</v>
      </c>
      <c r="J43" s="79">
        <f t="shared" si="2"/>
        <v>0</v>
      </c>
    </row>
    <row r="44" ht="29.25" customHeight="1" spans="1:10">
      <c r="A44" s="55"/>
      <c r="B44" s="58" t="s">
        <v>64</v>
      </c>
      <c r="C44" s="58">
        <v>42</v>
      </c>
      <c r="D44" s="60"/>
      <c r="E44" s="60"/>
      <c r="F44" s="60"/>
      <c r="G44" s="60"/>
      <c r="H44" s="61">
        <f t="shared" si="4"/>
        <v>0</v>
      </c>
      <c r="I44" s="61">
        <f t="shared" si="1"/>
        <v>0</v>
      </c>
      <c r="J44" s="79">
        <f t="shared" si="2"/>
        <v>0</v>
      </c>
    </row>
    <row r="45" ht="29.25" customHeight="1" spans="1:10">
      <c r="A45" s="55"/>
      <c r="B45" s="58" t="s">
        <v>65</v>
      </c>
      <c r="C45" s="58">
        <v>43</v>
      </c>
      <c r="D45" s="60"/>
      <c r="E45" s="62">
        <v>23940</v>
      </c>
      <c r="F45" s="60"/>
      <c r="G45" s="60"/>
      <c r="H45" s="61">
        <f t="shared" si="4"/>
        <v>0</v>
      </c>
      <c r="I45" s="61">
        <f t="shared" si="1"/>
        <v>23940</v>
      </c>
      <c r="J45" s="79">
        <f t="shared" si="2"/>
        <v>23940</v>
      </c>
    </row>
    <row r="46" ht="29.25" customHeight="1" spans="1:10">
      <c r="A46" s="55"/>
      <c r="B46" s="58" t="s">
        <v>66</v>
      </c>
      <c r="C46" s="58">
        <v>44</v>
      </c>
      <c r="D46" s="60"/>
      <c r="E46" s="62"/>
      <c r="F46" s="60"/>
      <c r="G46" s="62">
        <v>178500</v>
      </c>
      <c r="H46" s="61">
        <f t="shared" si="4"/>
        <v>0</v>
      </c>
      <c r="I46" s="61">
        <f t="shared" si="1"/>
        <v>178500</v>
      </c>
      <c r="J46" s="79">
        <f t="shared" si="2"/>
        <v>178500</v>
      </c>
    </row>
    <row r="47" ht="29.25" customHeight="1" spans="1:10">
      <c r="A47" s="55"/>
      <c r="B47" s="58" t="s">
        <v>67</v>
      </c>
      <c r="C47" s="58">
        <v>45</v>
      </c>
      <c r="D47" s="60"/>
      <c r="E47" s="62"/>
      <c r="F47" s="60"/>
      <c r="G47" s="62"/>
      <c r="H47" s="61">
        <f t="shared" si="4"/>
        <v>0</v>
      </c>
      <c r="I47" s="61">
        <f t="shared" si="1"/>
        <v>0</v>
      </c>
      <c r="J47" s="79">
        <f t="shared" si="2"/>
        <v>0</v>
      </c>
    </row>
    <row r="48" ht="29.25" customHeight="1" spans="1:10">
      <c r="A48" s="55"/>
      <c r="B48" s="58" t="s">
        <v>68</v>
      </c>
      <c r="C48" s="58">
        <v>46</v>
      </c>
      <c r="D48" s="60"/>
      <c r="E48" s="60"/>
      <c r="F48" s="60"/>
      <c r="G48" s="60"/>
      <c r="H48" s="61">
        <f t="shared" si="4"/>
        <v>0</v>
      </c>
      <c r="I48" s="61">
        <f t="shared" si="1"/>
        <v>0</v>
      </c>
      <c r="J48" s="79">
        <f t="shared" si="2"/>
        <v>0</v>
      </c>
    </row>
    <row r="49" ht="29.25" customHeight="1" spans="1:10">
      <c r="A49" s="55"/>
      <c r="B49" s="58" t="s">
        <v>69</v>
      </c>
      <c r="C49" s="58">
        <v>47</v>
      </c>
      <c r="D49" s="60"/>
      <c r="E49" s="62"/>
      <c r="F49" s="60"/>
      <c r="G49" s="62">
        <v>60000</v>
      </c>
      <c r="H49" s="61">
        <f t="shared" si="4"/>
        <v>0</v>
      </c>
      <c r="I49" s="61">
        <f t="shared" si="1"/>
        <v>60000</v>
      </c>
      <c r="J49" s="79">
        <f t="shared" si="2"/>
        <v>60000</v>
      </c>
    </row>
    <row r="50" ht="29.25" customHeight="1" spans="1:10">
      <c r="A50" s="55"/>
      <c r="B50" s="58" t="s">
        <v>70</v>
      </c>
      <c r="C50" s="58">
        <v>48</v>
      </c>
      <c r="D50" s="68"/>
      <c r="E50" s="59"/>
      <c r="F50" s="60"/>
      <c r="G50" s="62">
        <v>40600</v>
      </c>
      <c r="H50" s="61">
        <f t="shared" si="4"/>
        <v>0</v>
      </c>
      <c r="I50" s="61">
        <f t="shared" si="1"/>
        <v>40600</v>
      </c>
      <c r="J50" s="79">
        <f t="shared" si="2"/>
        <v>40600</v>
      </c>
    </row>
    <row r="51" ht="29.25" customHeight="1" spans="1:10">
      <c r="A51" s="55"/>
      <c r="B51" s="58" t="s">
        <v>71</v>
      </c>
      <c r="C51" s="69">
        <v>49</v>
      </c>
      <c r="D51" s="70"/>
      <c r="E51" s="60"/>
      <c r="F51" s="60"/>
      <c r="G51" s="60"/>
      <c r="H51" s="61">
        <f t="shared" si="4"/>
        <v>0</v>
      </c>
      <c r="I51" s="61">
        <f t="shared" si="1"/>
        <v>0</v>
      </c>
      <c r="J51" s="79">
        <f t="shared" si="2"/>
        <v>0</v>
      </c>
    </row>
    <row r="52" ht="29.25" customHeight="1" spans="1:10">
      <c r="A52" s="55"/>
      <c r="B52" s="58" t="s">
        <v>72</v>
      </c>
      <c r="C52" s="69">
        <v>50</v>
      </c>
      <c r="D52" s="71"/>
      <c r="E52" s="59"/>
      <c r="F52" s="60"/>
      <c r="G52" s="60"/>
      <c r="H52" s="61">
        <f t="shared" si="4"/>
        <v>0</v>
      </c>
      <c r="I52" s="61">
        <f t="shared" si="1"/>
        <v>0</v>
      </c>
      <c r="J52" s="79">
        <f t="shared" si="2"/>
        <v>0</v>
      </c>
    </row>
    <row r="53" ht="29.25" customHeight="1" spans="1:10">
      <c r="A53" s="55"/>
      <c r="B53" s="58" t="s">
        <v>73</v>
      </c>
      <c r="C53" s="69">
        <v>51</v>
      </c>
      <c r="D53" s="71"/>
      <c r="E53" s="60"/>
      <c r="F53" s="60"/>
      <c r="G53" s="60"/>
      <c r="H53" s="61">
        <f t="shared" si="4"/>
        <v>0</v>
      </c>
      <c r="I53" s="61">
        <f t="shared" si="1"/>
        <v>0</v>
      </c>
      <c r="J53" s="79">
        <f t="shared" si="2"/>
        <v>0</v>
      </c>
    </row>
    <row r="54" ht="29.25" customHeight="1" spans="1:10">
      <c r="A54" s="55"/>
      <c r="B54" s="58" t="s">
        <v>74</v>
      </c>
      <c r="C54" s="69">
        <v>52</v>
      </c>
      <c r="D54" s="70"/>
      <c r="E54" s="60"/>
      <c r="F54" s="60"/>
      <c r="G54" s="60"/>
      <c r="H54" s="61">
        <f t="shared" si="4"/>
        <v>0</v>
      </c>
      <c r="I54" s="61">
        <f t="shared" si="1"/>
        <v>0</v>
      </c>
      <c r="J54" s="79">
        <f t="shared" si="2"/>
        <v>0</v>
      </c>
    </row>
    <row r="55" ht="29.25" customHeight="1" spans="1:10">
      <c r="A55" s="55"/>
      <c r="B55" s="72" t="s">
        <v>75</v>
      </c>
      <c r="C55" s="69">
        <v>53</v>
      </c>
      <c r="D55" s="70"/>
      <c r="E55" s="59"/>
      <c r="F55" s="60"/>
      <c r="G55" s="73"/>
      <c r="H55" s="61">
        <f t="shared" si="4"/>
        <v>0</v>
      </c>
      <c r="I55" s="61">
        <f t="shared" si="1"/>
        <v>0</v>
      </c>
      <c r="J55" s="79">
        <f t="shared" si="2"/>
        <v>0</v>
      </c>
    </row>
    <row r="56" ht="29.25" customHeight="1" spans="1:10">
      <c r="A56" s="55" t="s">
        <v>76</v>
      </c>
      <c r="B56" s="56" t="s">
        <v>25</v>
      </c>
      <c r="C56" s="56">
        <v>54</v>
      </c>
      <c r="D56" s="74">
        <f>SUM(D57:D66)</f>
        <v>0</v>
      </c>
      <c r="E56" s="74"/>
      <c r="F56" s="57">
        <f>SUM(F57:F66)</f>
        <v>0</v>
      </c>
      <c r="G56" s="57">
        <f>SUM(G57:G66)</f>
        <v>0</v>
      </c>
      <c r="H56" s="57">
        <f t="shared" si="4"/>
        <v>0</v>
      </c>
      <c r="I56" s="57">
        <f t="shared" si="1"/>
        <v>0</v>
      </c>
      <c r="J56" s="80">
        <f t="shared" si="2"/>
        <v>0</v>
      </c>
    </row>
    <row r="57" ht="29.25" customHeight="1" spans="1:10">
      <c r="A57" s="55"/>
      <c r="B57" s="58" t="s">
        <v>77</v>
      </c>
      <c r="C57" s="58">
        <v>55</v>
      </c>
      <c r="D57" s="60"/>
      <c r="E57" s="60"/>
      <c r="F57" s="60"/>
      <c r="G57" s="60"/>
      <c r="H57" s="61">
        <f t="shared" si="4"/>
        <v>0</v>
      </c>
      <c r="I57" s="61">
        <f t="shared" si="1"/>
        <v>0</v>
      </c>
      <c r="J57" s="79">
        <f t="shared" si="2"/>
        <v>0</v>
      </c>
    </row>
    <row r="58" ht="29.25" customHeight="1" spans="1:10">
      <c r="A58" s="55"/>
      <c r="B58" s="58" t="s">
        <v>78</v>
      </c>
      <c r="C58" s="58">
        <v>56</v>
      </c>
      <c r="D58" s="60"/>
      <c r="E58" s="62"/>
      <c r="F58" s="60"/>
      <c r="G58" s="60"/>
      <c r="H58" s="61">
        <f t="shared" si="4"/>
        <v>0</v>
      </c>
      <c r="I58" s="61">
        <f t="shared" si="1"/>
        <v>0</v>
      </c>
      <c r="J58" s="79">
        <f t="shared" si="2"/>
        <v>0</v>
      </c>
    </row>
    <row r="59" ht="29.25" customHeight="1" spans="1:10">
      <c r="A59" s="55"/>
      <c r="B59" s="58" t="s">
        <v>79</v>
      </c>
      <c r="C59" s="58">
        <v>57</v>
      </c>
      <c r="D59" s="60"/>
      <c r="E59" s="60"/>
      <c r="F59" s="60"/>
      <c r="G59" s="60"/>
      <c r="H59" s="61">
        <f t="shared" si="4"/>
        <v>0</v>
      </c>
      <c r="I59" s="61">
        <f t="shared" si="1"/>
        <v>0</v>
      </c>
      <c r="J59" s="79">
        <f t="shared" si="2"/>
        <v>0</v>
      </c>
    </row>
    <row r="60" ht="29.25" customHeight="1" spans="1:10">
      <c r="A60" s="55"/>
      <c r="B60" s="58" t="s">
        <v>80</v>
      </c>
      <c r="C60" s="58">
        <v>58</v>
      </c>
      <c r="D60" s="60"/>
      <c r="E60" s="60"/>
      <c r="F60" s="60"/>
      <c r="G60" s="62"/>
      <c r="H60" s="61">
        <f t="shared" si="4"/>
        <v>0</v>
      </c>
      <c r="I60" s="61">
        <f t="shared" si="1"/>
        <v>0</v>
      </c>
      <c r="J60" s="79">
        <f t="shared" si="2"/>
        <v>0</v>
      </c>
    </row>
    <row r="61" ht="29.25" customHeight="1" spans="1:10">
      <c r="A61" s="55"/>
      <c r="B61" s="58" t="s">
        <v>81</v>
      </c>
      <c r="C61" s="75">
        <v>59</v>
      </c>
      <c r="D61" s="60"/>
      <c r="E61" s="60"/>
      <c r="F61" s="60"/>
      <c r="G61" s="60"/>
      <c r="H61" s="61">
        <f t="shared" si="4"/>
        <v>0</v>
      </c>
      <c r="I61" s="61">
        <f t="shared" si="1"/>
        <v>0</v>
      </c>
      <c r="J61" s="79">
        <f t="shared" si="2"/>
        <v>0</v>
      </c>
    </row>
    <row r="62" ht="29.25" customHeight="1" spans="1:10">
      <c r="A62" s="55"/>
      <c r="B62" s="76" t="s">
        <v>82</v>
      </c>
      <c r="C62" s="77">
        <v>60</v>
      </c>
      <c r="D62" s="60"/>
      <c r="E62" s="60"/>
      <c r="F62" s="60"/>
      <c r="G62" s="60"/>
      <c r="H62" s="61">
        <f t="shared" si="4"/>
        <v>0</v>
      </c>
      <c r="I62" s="61">
        <f t="shared" si="1"/>
        <v>0</v>
      </c>
      <c r="J62" s="79">
        <f t="shared" si="2"/>
        <v>0</v>
      </c>
    </row>
    <row r="63" ht="29.25" customHeight="1" spans="1:10">
      <c r="A63" s="55"/>
      <c r="B63" s="58" t="s">
        <v>83</v>
      </c>
      <c r="C63" s="75">
        <v>61</v>
      </c>
      <c r="D63" s="60"/>
      <c r="E63" s="60"/>
      <c r="F63" s="60"/>
      <c r="G63" s="60"/>
      <c r="H63" s="61">
        <f t="shared" si="4"/>
        <v>0</v>
      </c>
      <c r="I63" s="61">
        <f t="shared" si="1"/>
        <v>0</v>
      </c>
      <c r="J63" s="79">
        <f t="shared" si="2"/>
        <v>0</v>
      </c>
    </row>
    <row r="64" ht="29.25" customHeight="1" spans="1:10">
      <c r="A64" s="55"/>
      <c r="B64" s="58" t="s">
        <v>84</v>
      </c>
      <c r="C64" s="58">
        <v>62</v>
      </c>
      <c r="D64" s="60"/>
      <c r="E64" s="60"/>
      <c r="F64" s="60"/>
      <c r="G64" s="60"/>
      <c r="H64" s="61">
        <f t="shared" si="4"/>
        <v>0</v>
      </c>
      <c r="I64" s="61">
        <f t="shared" si="1"/>
        <v>0</v>
      </c>
      <c r="J64" s="79">
        <f t="shared" si="2"/>
        <v>0</v>
      </c>
    </row>
    <row r="65" ht="29.25" customHeight="1" spans="1:10">
      <c r="A65" s="55"/>
      <c r="B65" s="58" t="s">
        <v>85</v>
      </c>
      <c r="C65" s="58">
        <v>63</v>
      </c>
      <c r="D65" s="60"/>
      <c r="E65" s="60"/>
      <c r="F65" s="60"/>
      <c r="G65" s="60"/>
      <c r="H65" s="61">
        <f t="shared" si="4"/>
        <v>0</v>
      </c>
      <c r="I65" s="61">
        <f t="shared" si="1"/>
        <v>0</v>
      </c>
      <c r="J65" s="79">
        <f t="shared" si="2"/>
        <v>0</v>
      </c>
    </row>
    <row r="66" ht="29.25" customHeight="1" spans="1:10">
      <c r="A66" s="55"/>
      <c r="B66" s="58" t="s">
        <v>86</v>
      </c>
      <c r="C66" s="58">
        <v>64</v>
      </c>
      <c r="D66" s="60"/>
      <c r="E66" s="60"/>
      <c r="F66" s="60"/>
      <c r="G66" s="60"/>
      <c r="H66" s="61">
        <f t="shared" si="4"/>
        <v>0</v>
      </c>
      <c r="I66" s="61">
        <f t="shared" si="1"/>
        <v>0</v>
      </c>
      <c r="J66" s="79">
        <f t="shared" si="2"/>
        <v>0</v>
      </c>
    </row>
    <row r="67" ht="29.25" customHeight="1" spans="1:10">
      <c r="A67" s="55" t="s">
        <v>87</v>
      </c>
      <c r="B67" s="56" t="s">
        <v>25</v>
      </c>
      <c r="C67" s="56">
        <v>65</v>
      </c>
      <c r="D67" s="74">
        <f t="shared" ref="D67:G67" si="7">SUM(D68:D81)</f>
        <v>0</v>
      </c>
      <c r="E67" s="67">
        <f t="shared" si="7"/>
        <v>0</v>
      </c>
      <c r="F67" s="57">
        <f t="shared" si="7"/>
        <v>0</v>
      </c>
      <c r="G67" s="57">
        <f t="shared" si="7"/>
        <v>2215526.2</v>
      </c>
      <c r="H67" s="57">
        <f t="shared" ref="H67:H86" si="8">D67+F67</f>
        <v>0</v>
      </c>
      <c r="I67" s="57">
        <f t="shared" ref="I67:I86" si="9">E67+G67</f>
        <v>2215526.2</v>
      </c>
      <c r="J67" s="80">
        <f t="shared" ref="J67:J86" si="10">I67-H67</f>
        <v>2215526.2</v>
      </c>
    </row>
    <row r="68" ht="29.25" customHeight="1" spans="1:10">
      <c r="A68" s="55"/>
      <c r="B68" s="58" t="s">
        <v>77</v>
      </c>
      <c r="C68" s="58">
        <v>66</v>
      </c>
      <c r="D68" s="60"/>
      <c r="E68" s="60"/>
      <c r="F68" s="60"/>
      <c r="G68" s="59"/>
      <c r="H68" s="61">
        <f t="shared" si="8"/>
        <v>0</v>
      </c>
      <c r="I68" s="61">
        <f t="shared" si="9"/>
        <v>0</v>
      </c>
      <c r="J68" s="79">
        <f t="shared" si="10"/>
        <v>0</v>
      </c>
    </row>
    <row r="69" ht="29.25" customHeight="1" spans="1:10">
      <c r="A69" s="55"/>
      <c r="B69" s="58" t="s">
        <v>78</v>
      </c>
      <c r="C69" s="58">
        <v>67</v>
      </c>
      <c r="D69" s="60"/>
      <c r="E69" s="62"/>
      <c r="F69" s="60"/>
      <c r="G69" s="62">
        <v>712140</v>
      </c>
      <c r="H69" s="61">
        <f t="shared" si="8"/>
        <v>0</v>
      </c>
      <c r="I69" s="61">
        <f t="shared" si="9"/>
        <v>712140</v>
      </c>
      <c r="J69" s="79">
        <f t="shared" si="10"/>
        <v>712140</v>
      </c>
    </row>
    <row r="70" ht="29.25" customHeight="1" spans="1:10">
      <c r="A70" s="55"/>
      <c r="B70" s="58" t="s">
        <v>79</v>
      </c>
      <c r="C70" s="58">
        <v>68</v>
      </c>
      <c r="D70" s="60"/>
      <c r="E70" s="60"/>
      <c r="F70" s="60"/>
      <c r="G70" s="60">
        <v>102100</v>
      </c>
      <c r="H70" s="61">
        <f t="shared" si="8"/>
        <v>0</v>
      </c>
      <c r="I70" s="61">
        <f t="shared" si="9"/>
        <v>102100</v>
      </c>
      <c r="J70" s="79">
        <f t="shared" si="10"/>
        <v>102100</v>
      </c>
    </row>
    <row r="71" ht="29.25" customHeight="1" spans="1:10">
      <c r="A71" s="55"/>
      <c r="B71" s="58" t="s">
        <v>80</v>
      </c>
      <c r="C71" s="58">
        <v>69</v>
      </c>
      <c r="D71" s="60"/>
      <c r="E71" s="60"/>
      <c r="F71" s="60"/>
      <c r="G71" s="62">
        <v>905212</v>
      </c>
      <c r="H71" s="61">
        <f t="shared" si="8"/>
        <v>0</v>
      </c>
      <c r="I71" s="61">
        <f t="shared" si="9"/>
        <v>905212</v>
      </c>
      <c r="J71" s="79">
        <f t="shared" si="10"/>
        <v>905212</v>
      </c>
    </row>
    <row r="72" ht="29.25" customHeight="1" spans="1:10">
      <c r="A72" s="55"/>
      <c r="B72" s="58" t="s">
        <v>81</v>
      </c>
      <c r="C72" s="58">
        <v>70</v>
      </c>
      <c r="D72" s="60"/>
      <c r="E72" s="60"/>
      <c r="F72" s="81"/>
      <c r="G72" s="82">
        <v>496074.2</v>
      </c>
      <c r="H72" s="61">
        <f t="shared" si="8"/>
        <v>0</v>
      </c>
      <c r="I72" s="61">
        <f t="shared" si="9"/>
        <v>496074.2</v>
      </c>
      <c r="J72" s="79">
        <f t="shared" si="10"/>
        <v>496074.2</v>
      </c>
    </row>
    <row r="73" ht="29.25" customHeight="1" spans="1:10">
      <c r="A73" s="55"/>
      <c r="B73" s="83" t="s">
        <v>82</v>
      </c>
      <c r="C73" s="58">
        <v>71</v>
      </c>
      <c r="D73" s="60"/>
      <c r="E73" s="62"/>
      <c r="F73" s="84"/>
      <c r="G73" s="60"/>
      <c r="H73" s="61">
        <f t="shared" si="8"/>
        <v>0</v>
      </c>
      <c r="I73" s="61">
        <f t="shared" si="9"/>
        <v>0</v>
      </c>
      <c r="J73" s="79">
        <f t="shared" si="10"/>
        <v>0</v>
      </c>
    </row>
    <row r="74" ht="29.25" customHeight="1" spans="1:10">
      <c r="A74" s="55"/>
      <c r="B74" s="58" t="s">
        <v>83</v>
      </c>
      <c r="C74" s="58">
        <v>72</v>
      </c>
      <c r="D74" s="60"/>
      <c r="E74" s="60"/>
      <c r="F74" s="60"/>
      <c r="G74" s="60"/>
      <c r="H74" s="61">
        <f t="shared" si="8"/>
        <v>0</v>
      </c>
      <c r="I74" s="61">
        <f t="shared" si="9"/>
        <v>0</v>
      </c>
      <c r="J74" s="79">
        <f t="shared" si="10"/>
        <v>0</v>
      </c>
    </row>
    <row r="75" ht="29.25" customHeight="1" spans="1:10">
      <c r="A75" s="55"/>
      <c r="B75" s="58" t="s">
        <v>88</v>
      </c>
      <c r="C75" s="58">
        <v>73</v>
      </c>
      <c r="D75" s="60"/>
      <c r="E75" s="60"/>
      <c r="F75" s="60"/>
      <c r="G75" s="60"/>
      <c r="H75" s="61">
        <f t="shared" si="8"/>
        <v>0</v>
      </c>
      <c r="I75" s="61">
        <f t="shared" si="9"/>
        <v>0</v>
      </c>
      <c r="J75" s="79">
        <f t="shared" si="10"/>
        <v>0</v>
      </c>
    </row>
    <row r="76" ht="29.25" customHeight="1" spans="1:10">
      <c r="A76" s="55"/>
      <c r="B76" s="58" t="s">
        <v>89</v>
      </c>
      <c r="C76" s="58">
        <v>74</v>
      </c>
      <c r="D76" s="60"/>
      <c r="E76" s="60"/>
      <c r="F76" s="60"/>
      <c r="G76" s="60"/>
      <c r="H76" s="61">
        <f t="shared" si="8"/>
        <v>0</v>
      </c>
      <c r="I76" s="61">
        <f t="shared" si="9"/>
        <v>0</v>
      </c>
      <c r="J76" s="79">
        <f t="shared" si="10"/>
        <v>0</v>
      </c>
    </row>
    <row r="77" ht="29.25" customHeight="1" spans="1:10">
      <c r="A77" s="55"/>
      <c r="B77" s="83" t="s">
        <v>90</v>
      </c>
      <c r="C77" s="58">
        <v>75</v>
      </c>
      <c r="D77" s="60"/>
      <c r="E77" s="60"/>
      <c r="F77" s="60"/>
      <c r="G77" s="61"/>
      <c r="H77" s="61">
        <f t="shared" si="8"/>
        <v>0</v>
      </c>
      <c r="I77" s="61">
        <f t="shared" si="9"/>
        <v>0</v>
      </c>
      <c r="J77" s="79">
        <f t="shared" si="10"/>
        <v>0</v>
      </c>
    </row>
    <row r="78" ht="29.25" customHeight="1" spans="1:10">
      <c r="A78" s="55"/>
      <c r="B78" s="58" t="s">
        <v>91</v>
      </c>
      <c r="C78" s="58">
        <v>76</v>
      </c>
      <c r="D78" s="60"/>
      <c r="E78" s="60"/>
      <c r="F78" s="60"/>
      <c r="G78" s="60"/>
      <c r="H78" s="61">
        <f t="shared" si="8"/>
        <v>0</v>
      </c>
      <c r="I78" s="61">
        <f t="shared" si="9"/>
        <v>0</v>
      </c>
      <c r="J78" s="79">
        <f t="shared" si="10"/>
        <v>0</v>
      </c>
    </row>
    <row r="79" ht="29.25" customHeight="1" spans="1:10">
      <c r="A79" s="55"/>
      <c r="B79" s="58" t="s">
        <v>84</v>
      </c>
      <c r="C79" s="58">
        <v>77</v>
      </c>
      <c r="D79" s="60"/>
      <c r="E79" s="60"/>
      <c r="F79" s="59"/>
      <c r="G79" s="60"/>
      <c r="H79" s="61">
        <f t="shared" si="8"/>
        <v>0</v>
      </c>
      <c r="I79" s="61">
        <f t="shared" si="9"/>
        <v>0</v>
      </c>
      <c r="J79" s="79">
        <f t="shared" si="10"/>
        <v>0</v>
      </c>
    </row>
    <row r="80" ht="29.25" customHeight="1" spans="1:10">
      <c r="A80" s="55"/>
      <c r="B80" s="58" t="s">
        <v>85</v>
      </c>
      <c r="C80" s="58">
        <v>78</v>
      </c>
      <c r="D80" s="60"/>
      <c r="E80" s="60"/>
      <c r="F80" s="60"/>
      <c r="G80" s="60"/>
      <c r="H80" s="61">
        <f t="shared" si="8"/>
        <v>0</v>
      </c>
      <c r="I80" s="61">
        <f t="shared" si="9"/>
        <v>0</v>
      </c>
      <c r="J80" s="79">
        <f t="shared" si="10"/>
        <v>0</v>
      </c>
    </row>
    <row r="81" ht="29.25" customHeight="1" spans="1:10">
      <c r="A81" s="55"/>
      <c r="B81" s="58" t="s">
        <v>87</v>
      </c>
      <c r="C81" s="65">
        <v>79</v>
      </c>
      <c r="D81" s="85"/>
      <c r="E81" s="85"/>
      <c r="F81" s="61"/>
      <c r="G81" s="86"/>
      <c r="H81" s="61">
        <f t="shared" si="8"/>
        <v>0</v>
      </c>
      <c r="I81" s="61">
        <f t="shared" si="9"/>
        <v>0</v>
      </c>
      <c r="J81" s="79">
        <f t="shared" si="10"/>
        <v>0</v>
      </c>
    </row>
    <row r="82" ht="29.25" customHeight="1" spans="1:10">
      <c r="A82" s="87" t="s">
        <v>92</v>
      </c>
      <c r="B82" s="88" t="s">
        <v>25</v>
      </c>
      <c r="C82" s="89"/>
      <c r="D82" s="90">
        <f t="shared" ref="D82:G82" si="11">SUM(D83:D87)</f>
        <v>0</v>
      </c>
      <c r="E82" s="90">
        <f t="shared" si="11"/>
        <v>0</v>
      </c>
      <c r="F82" s="91">
        <f t="shared" si="11"/>
        <v>0</v>
      </c>
      <c r="G82" s="91">
        <f t="shared" si="11"/>
        <v>5017310</v>
      </c>
      <c r="H82" s="57">
        <f t="shared" si="8"/>
        <v>0</v>
      </c>
      <c r="I82" s="106">
        <f t="shared" si="9"/>
        <v>5017310</v>
      </c>
      <c r="J82" s="80">
        <f t="shared" si="10"/>
        <v>5017310</v>
      </c>
    </row>
    <row r="83" ht="29.25" customHeight="1" spans="1:10">
      <c r="A83" s="92"/>
      <c r="B83" s="93" t="s">
        <v>93</v>
      </c>
      <c r="C83" s="94"/>
      <c r="D83" s="95"/>
      <c r="E83" s="94"/>
      <c r="F83" s="96"/>
      <c r="G83" s="97"/>
      <c r="H83" s="98">
        <f t="shared" si="8"/>
        <v>0</v>
      </c>
      <c r="I83" s="101">
        <f t="shared" si="9"/>
        <v>0</v>
      </c>
      <c r="J83" s="79">
        <f t="shared" si="10"/>
        <v>0</v>
      </c>
    </row>
    <row r="84" ht="29.25" customHeight="1" spans="1:10">
      <c r="A84" s="92"/>
      <c r="B84" s="93" t="s">
        <v>94</v>
      </c>
      <c r="C84" s="94"/>
      <c r="D84" s="95"/>
      <c r="E84" s="99"/>
      <c r="F84" s="96"/>
      <c r="G84" s="100"/>
      <c r="H84" s="101">
        <f t="shared" si="8"/>
        <v>0</v>
      </c>
      <c r="I84" s="101">
        <f t="shared" si="9"/>
        <v>0</v>
      </c>
      <c r="J84" s="79">
        <f t="shared" si="10"/>
        <v>0</v>
      </c>
    </row>
    <row r="85" ht="29.25" customHeight="1" spans="1:10">
      <c r="A85" s="92"/>
      <c r="B85" s="102" t="s">
        <v>95</v>
      </c>
      <c r="C85" s="94"/>
      <c r="D85" s="95"/>
      <c r="E85" s="94"/>
      <c r="F85" s="96"/>
      <c r="G85" s="97"/>
      <c r="H85" s="101">
        <f t="shared" si="8"/>
        <v>0</v>
      </c>
      <c r="I85" s="101">
        <f t="shared" si="9"/>
        <v>0</v>
      </c>
      <c r="J85" s="79">
        <f t="shared" si="10"/>
        <v>0</v>
      </c>
    </row>
    <row r="86" ht="29.25" customHeight="1" spans="1:10">
      <c r="A86" s="92"/>
      <c r="B86" s="93" t="s">
        <v>96</v>
      </c>
      <c r="C86" s="94"/>
      <c r="D86" s="93"/>
      <c r="E86" s="94"/>
      <c r="F86" s="96"/>
      <c r="G86" s="82">
        <v>5017310</v>
      </c>
      <c r="H86" s="101"/>
      <c r="I86" s="61"/>
      <c r="J86" s="79"/>
    </row>
    <row r="87" ht="29.25" customHeight="1" spans="1:10">
      <c r="A87" s="103"/>
      <c r="B87" s="104" t="s">
        <v>97</v>
      </c>
      <c r="C87" s="105"/>
      <c r="D87" s="93"/>
      <c r="E87" s="94"/>
      <c r="F87" s="94"/>
      <c r="G87" s="97"/>
      <c r="H87" s="101">
        <f>D87+F87</f>
        <v>0</v>
      </c>
      <c r="I87" s="61">
        <f>E87+G87</f>
        <v>0</v>
      </c>
      <c r="J87" s="79">
        <f>I87-H87</f>
        <v>0</v>
      </c>
    </row>
  </sheetData>
  <mergeCells count="13">
    <mergeCell ref="D1:E1"/>
    <mergeCell ref="F1:G1"/>
    <mergeCell ref="H1:I1"/>
    <mergeCell ref="A1:A2"/>
    <mergeCell ref="A4:A12"/>
    <mergeCell ref="A13:A40"/>
    <mergeCell ref="A41:A55"/>
    <mergeCell ref="A56:A66"/>
    <mergeCell ref="A67:A81"/>
    <mergeCell ref="A82:A87"/>
    <mergeCell ref="B1:B2"/>
    <mergeCell ref="C1:C2"/>
    <mergeCell ref="J1:J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abSelected="1" workbookViewId="0">
      <pane ySplit="4" topLeftCell="A5" activePane="bottomLeft" state="frozen"/>
      <selection/>
      <selection pane="bottomLeft" activeCell="L6" sqref="L6"/>
    </sheetView>
  </sheetViews>
  <sheetFormatPr defaultColWidth="9" defaultRowHeight="13.5"/>
  <cols>
    <col min="7" max="7" width="19.1083333333333" customWidth="1"/>
    <col min="8" max="8" width="17.6666666666667" customWidth="1"/>
    <col min="10" max="10" width="15.3333333333333" customWidth="1"/>
    <col min="11" max="11" width="13.1333333333333" customWidth="1"/>
    <col min="12" max="13" width="12.6333333333333"/>
  </cols>
  <sheetData>
    <row r="1" spans="1:11">
      <c r="A1" s="3" t="s">
        <v>98</v>
      </c>
      <c r="B1" s="3"/>
      <c r="C1" s="3"/>
      <c r="D1" s="3"/>
      <c r="E1" s="3"/>
      <c r="F1" s="3"/>
      <c r="G1" s="3"/>
      <c r="H1" s="3"/>
      <c r="I1" s="3"/>
      <c r="J1" s="3"/>
      <c r="K1" s="3"/>
    </row>
    <row r="2" ht="27" customHeight="1" spans="1:11">
      <c r="A2" s="4" t="s">
        <v>99</v>
      </c>
      <c r="B2" s="5"/>
      <c r="C2" s="5"/>
      <c r="D2" s="5"/>
      <c r="E2" s="5"/>
      <c r="F2" s="5"/>
      <c r="G2" s="5"/>
      <c r="H2" s="5"/>
      <c r="I2" s="5"/>
      <c r="J2" s="5"/>
      <c r="K2" s="5"/>
    </row>
    <row r="3" ht="15" customHeight="1" spans="1:11">
      <c r="A3" s="6" t="s">
        <v>100</v>
      </c>
      <c r="B3" s="7" t="s">
        <v>101</v>
      </c>
      <c r="C3" s="7" t="s">
        <v>102</v>
      </c>
      <c r="D3" s="7" t="s">
        <v>101</v>
      </c>
      <c r="E3" s="7" t="s">
        <v>103</v>
      </c>
      <c r="F3" s="7" t="s">
        <v>101</v>
      </c>
      <c r="G3" s="7" t="s">
        <v>104</v>
      </c>
      <c r="H3" s="7" t="s">
        <v>105</v>
      </c>
      <c r="I3" s="7" t="s">
        <v>106</v>
      </c>
      <c r="J3" s="7" t="s">
        <v>107</v>
      </c>
      <c r="K3" s="24" t="s">
        <v>108</v>
      </c>
    </row>
    <row r="4" ht="14.25" spans="1:11">
      <c r="A4" s="8"/>
      <c r="B4" s="9"/>
      <c r="C4" s="9"/>
      <c r="D4" s="9"/>
      <c r="E4" s="10" t="s">
        <v>109</v>
      </c>
      <c r="F4" s="9"/>
      <c r="G4" s="9"/>
      <c r="H4" s="9"/>
      <c r="I4" s="9"/>
      <c r="J4" s="9"/>
      <c r="K4" s="25"/>
    </row>
    <row r="5" ht="100" customHeight="1" spans="1:12">
      <c r="A5" s="6" t="s">
        <v>110</v>
      </c>
      <c r="B5" s="7">
        <v>10</v>
      </c>
      <c r="C5" s="7" t="s">
        <v>111</v>
      </c>
      <c r="D5" s="7">
        <v>10</v>
      </c>
      <c r="E5" s="11" t="s">
        <v>112</v>
      </c>
      <c r="F5" s="7">
        <v>2</v>
      </c>
      <c r="G5" s="11" t="s">
        <v>113</v>
      </c>
      <c r="H5" s="11" t="s">
        <v>114</v>
      </c>
      <c r="I5" s="26">
        <v>0</v>
      </c>
      <c r="J5" s="27" t="s">
        <v>115</v>
      </c>
      <c r="K5" s="28">
        <f>512/319</f>
        <v>1.60501567398119</v>
      </c>
      <c r="L5" s="29"/>
    </row>
    <row r="6" ht="48" customHeight="1" spans="1:11">
      <c r="A6" s="12"/>
      <c r="B6" s="13"/>
      <c r="C6" s="13"/>
      <c r="D6" s="13"/>
      <c r="E6" s="14"/>
      <c r="F6" s="13"/>
      <c r="G6" s="14"/>
      <c r="H6" s="14" t="s">
        <v>116</v>
      </c>
      <c r="I6" s="18"/>
      <c r="J6" s="30"/>
      <c r="K6" s="31"/>
    </row>
    <row r="7" ht="93" customHeight="1" spans="1:11">
      <c r="A7" s="12"/>
      <c r="B7" s="13"/>
      <c r="C7" s="13"/>
      <c r="D7" s="13"/>
      <c r="E7" s="14" t="s">
        <v>117</v>
      </c>
      <c r="F7" s="13">
        <v>8</v>
      </c>
      <c r="G7" s="14" t="s">
        <v>118</v>
      </c>
      <c r="H7" s="14" t="s">
        <v>119</v>
      </c>
      <c r="I7" s="18">
        <v>8</v>
      </c>
      <c r="J7" s="32" t="s">
        <v>120</v>
      </c>
      <c r="K7" s="33">
        <f>((814000-840000)/840000)</f>
        <v>-0.030952380952381</v>
      </c>
    </row>
    <row r="8" ht="66.75" customHeight="1" spans="1:11">
      <c r="A8" s="15" t="s">
        <v>121</v>
      </c>
      <c r="B8" s="16">
        <v>58</v>
      </c>
      <c r="C8" s="13" t="s">
        <v>122</v>
      </c>
      <c r="D8" s="13">
        <v>18</v>
      </c>
      <c r="E8" s="8" t="s">
        <v>123</v>
      </c>
      <c r="F8" s="8">
        <v>5</v>
      </c>
      <c r="G8" s="8" t="s">
        <v>124</v>
      </c>
      <c r="H8" s="8" t="s">
        <v>125</v>
      </c>
      <c r="I8" s="34">
        <v>5</v>
      </c>
      <c r="J8" s="8" t="s">
        <v>126</v>
      </c>
      <c r="K8" s="35">
        <f>(0+49825600+136891973.63-13449.73)/(0+49825600+136891973.63)</f>
        <v>0.999927967519401</v>
      </c>
    </row>
    <row r="9" ht="56" customHeight="1" spans="1:12">
      <c r="A9" s="15"/>
      <c r="B9" s="16"/>
      <c r="C9" s="13"/>
      <c r="D9" s="13"/>
      <c r="E9" s="12"/>
      <c r="F9" s="12"/>
      <c r="G9" s="12"/>
      <c r="H9" s="12"/>
      <c r="I9" s="36"/>
      <c r="J9" s="12"/>
      <c r="K9" s="37"/>
      <c r="L9" s="38"/>
    </row>
    <row r="10" ht="125" customHeight="1" spans="1:11">
      <c r="A10" s="15"/>
      <c r="B10" s="16"/>
      <c r="C10" s="13"/>
      <c r="D10" s="13"/>
      <c r="E10" s="14" t="s">
        <v>127</v>
      </c>
      <c r="F10" s="13">
        <v>3</v>
      </c>
      <c r="G10" s="14" t="s">
        <v>128</v>
      </c>
      <c r="H10" s="14" t="s">
        <v>129</v>
      </c>
      <c r="I10" s="13">
        <v>0</v>
      </c>
      <c r="J10" s="14" t="s">
        <v>130</v>
      </c>
      <c r="K10" s="33">
        <f>(136891973.63/49825600)</f>
        <v>2.74742248221798</v>
      </c>
    </row>
    <row r="11" ht="61" customHeight="1" spans="1:11">
      <c r="A11" s="15"/>
      <c r="B11" s="16"/>
      <c r="C11" s="13"/>
      <c r="D11" s="13"/>
      <c r="E11" s="14" t="s">
        <v>131</v>
      </c>
      <c r="F11" s="13">
        <v>5</v>
      </c>
      <c r="G11" s="14" t="s">
        <v>132</v>
      </c>
      <c r="H11" s="14" t="s">
        <v>133</v>
      </c>
      <c r="I11" s="13">
        <v>5</v>
      </c>
      <c r="J11" s="32" t="s">
        <v>134</v>
      </c>
      <c r="K11" s="39"/>
    </row>
    <row r="12" ht="36.75" spans="1:11">
      <c r="A12" s="15"/>
      <c r="B12" s="16"/>
      <c r="C12" s="13"/>
      <c r="D12" s="13"/>
      <c r="E12" s="14"/>
      <c r="F12" s="13"/>
      <c r="G12" s="14"/>
      <c r="H12" s="17" t="s">
        <v>135</v>
      </c>
      <c r="I12" s="13"/>
      <c r="J12" s="32"/>
      <c r="K12" s="40"/>
    </row>
    <row r="13" ht="55" customHeight="1" spans="1:11">
      <c r="A13" s="15"/>
      <c r="B13" s="16"/>
      <c r="C13" s="13"/>
      <c r="D13" s="13"/>
      <c r="E13" s="14" t="s">
        <v>136</v>
      </c>
      <c r="F13" s="13">
        <v>5</v>
      </c>
      <c r="G13" s="14" t="s">
        <v>137</v>
      </c>
      <c r="H13" s="14" t="s">
        <v>138</v>
      </c>
      <c r="I13" s="13">
        <v>5</v>
      </c>
      <c r="J13" s="32" t="s">
        <v>134</v>
      </c>
      <c r="K13" s="39"/>
    </row>
    <row r="14" ht="36.75" spans="1:11">
      <c r="A14" s="15"/>
      <c r="B14" s="16"/>
      <c r="C14" s="13"/>
      <c r="D14" s="13"/>
      <c r="E14" s="14"/>
      <c r="F14" s="13"/>
      <c r="G14" s="14"/>
      <c r="H14" s="17" t="s">
        <v>135</v>
      </c>
      <c r="I14" s="13"/>
      <c r="J14" s="32"/>
      <c r="K14" s="40"/>
    </row>
    <row r="15" ht="67" customHeight="1" spans="1:11">
      <c r="A15" s="15"/>
      <c r="B15" s="16"/>
      <c r="C15" s="16" t="s">
        <v>139</v>
      </c>
      <c r="D15" s="13">
        <v>40</v>
      </c>
      <c r="E15" s="14" t="s">
        <v>140</v>
      </c>
      <c r="F15" s="13">
        <v>7</v>
      </c>
      <c r="G15" s="14" t="s">
        <v>141</v>
      </c>
      <c r="H15" s="14" t="s">
        <v>142</v>
      </c>
      <c r="I15" s="18">
        <v>0</v>
      </c>
      <c r="J15" s="30" t="s">
        <v>143</v>
      </c>
      <c r="K15" s="28">
        <v>1.68961523426734</v>
      </c>
    </row>
    <row r="16" ht="36.75" spans="1:11">
      <c r="A16" s="15"/>
      <c r="B16" s="16"/>
      <c r="C16" s="16"/>
      <c r="D16" s="13"/>
      <c r="E16" s="14"/>
      <c r="F16" s="13"/>
      <c r="G16" s="14"/>
      <c r="H16" s="14" t="s">
        <v>144</v>
      </c>
      <c r="I16" s="18"/>
      <c r="J16" s="30"/>
      <c r="K16" s="31"/>
    </row>
    <row r="17" ht="85" customHeight="1" spans="1:11">
      <c r="A17" s="15"/>
      <c r="B17" s="16"/>
      <c r="C17" s="16"/>
      <c r="D17" s="13"/>
      <c r="E17" s="14" t="s">
        <v>145</v>
      </c>
      <c r="F17" s="13">
        <v>8</v>
      </c>
      <c r="G17" s="14" t="s">
        <v>141</v>
      </c>
      <c r="H17" s="14" t="s">
        <v>146</v>
      </c>
      <c r="I17" s="18">
        <v>8</v>
      </c>
      <c r="J17" s="32" t="s">
        <v>147</v>
      </c>
      <c r="K17" s="41">
        <f>23922/24000</f>
        <v>0.99675</v>
      </c>
    </row>
    <row r="18" ht="55" customHeight="1" spans="1:11">
      <c r="A18" s="15"/>
      <c r="B18" s="16"/>
      <c r="C18" s="16"/>
      <c r="D18" s="13"/>
      <c r="E18" s="14" t="s">
        <v>148</v>
      </c>
      <c r="F18" s="18">
        <v>6</v>
      </c>
      <c r="G18" s="14" t="s">
        <v>149</v>
      </c>
      <c r="H18" s="16" t="s">
        <v>150</v>
      </c>
      <c r="I18" s="18">
        <v>6</v>
      </c>
      <c r="J18" s="16" t="s">
        <v>151</v>
      </c>
      <c r="K18" s="42">
        <v>1</v>
      </c>
    </row>
    <row r="19" ht="14.25" spans="1:11">
      <c r="A19" s="15"/>
      <c r="B19" s="16"/>
      <c r="C19" s="16"/>
      <c r="D19" s="13"/>
      <c r="E19" s="14"/>
      <c r="F19" s="18"/>
      <c r="G19" s="14"/>
      <c r="H19" s="16"/>
      <c r="I19" s="18"/>
      <c r="J19" s="16"/>
      <c r="K19" s="40"/>
    </row>
    <row r="20" ht="44" customHeight="1" spans="1:11">
      <c r="A20" s="15"/>
      <c r="B20" s="16"/>
      <c r="C20" s="16"/>
      <c r="D20" s="13"/>
      <c r="E20" s="14" t="s">
        <v>152</v>
      </c>
      <c r="F20" s="13">
        <v>8</v>
      </c>
      <c r="G20" s="14" t="s">
        <v>153</v>
      </c>
      <c r="H20" s="14"/>
      <c r="I20" s="18">
        <v>6</v>
      </c>
      <c r="J20" s="32" t="s">
        <v>154</v>
      </c>
      <c r="K20" s="39"/>
    </row>
    <row r="21" ht="24.75" spans="1:11">
      <c r="A21" s="15"/>
      <c r="B21" s="16"/>
      <c r="C21" s="16"/>
      <c r="D21" s="13"/>
      <c r="E21" s="14"/>
      <c r="F21" s="13"/>
      <c r="G21" s="14" t="s">
        <v>155</v>
      </c>
      <c r="H21" s="14"/>
      <c r="I21" s="18"/>
      <c r="J21" s="32"/>
      <c r="K21" s="43"/>
    </row>
    <row r="22" ht="51" customHeight="1" spans="1:11">
      <c r="A22" s="15"/>
      <c r="B22" s="16"/>
      <c r="C22" s="16"/>
      <c r="D22" s="13"/>
      <c r="E22" s="14"/>
      <c r="F22" s="13"/>
      <c r="G22" s="14" t="s">
        <v>156</v>
      </c>
      <c r="H22" s="14"/>
      <c r="I22" s="18"/>
      <c r="J22" s="32"/>
      <c r="K22" s="40"/>
    </row>
    <row r="23" ht="149" customHeight="1" spans="1:11">
      <c r="A23" s="15"/>
      <c r="B23" s="16"/>
      <c r="C23" s="16"/>
      <c r="D23" s="13"/>
      <c r="E23" s="14" t="s">
        <v>157</v>
      </c>
      <c r="F23" s="13">
        <v>6</v>
      </c>
      <c r="G23" s="14" t="s">
        <v>158</v>
      </c>
      <c r="H23" s="14"/>
      <c r="I23" s="20">
        <v>5</v>
      </c>
      <c r="J23" s="32" t="s">
        <v>159</v>
      </c>
      <c r="K23" s="44"/>
    </row>
    <row r="24" ht="36.75" spans="1:11">
      <c r="A24" s="15"/>
      <c r="B24" s="16"/>
      <c r="C24" s="16"/>
      <c r="D24" s="13"/>
      <c r="E24" s="14"/>
      <c r="F24" s="13"/>
      <c r="G24" s="19" t="s">
        <v>160</v>
      </c>
      <c r="H24" s="14"/>
      <c r="I24" s="20"/>
      <c r="J24" s="32"/>
      <c r="K24" s="44"/>
    </row>
    <row r="25" ht="127" customHeight="1" spans="1:11">
      <c r="A25" s="15"/>
      <c r="B25" s="16"/>
      <c r="C25" s="16"/>
      <c r="D25" s="13"/>
      <c r="E25" s="14" t="s">
        <v>161</v>
      </c>
      <c r="F25" s="20">
        <v>5</v>
      </c>
      <c r="G25" s="14" t="s">
        <v>162</v>
      </c>
      <c r="H25" s="14" t="s">
        <v>163</v>
      </c>
      <c r="I25" s="20">
        <v>5</v>
      </c>
      <c r="J25" s="45"/>
      <c r="K25" s="44"/>
    </row>
    <row r="26" ht="55" customHeight="1" spans="1:11">
      <c r="A26" s="12" t="s">
        <v>164</v>
      </c>
      <c r="B26" s="13">
        <v>32</v>
      </c>
      <c r="C26" s="13" t="s">
        <v>165</v>
      </c>
      <c r="D26" s="13">
        <v>8</v>
      </c>
      <c r="E26" s="14" t="s">
        <v>166</v>
      </c>
      <c r="F26" s="13">
        <v>8</v>
      </c>
      <c r="G26" s="14" t="s">
        <v>167</v>
      </c>
      <c r="H26" s="14"/>
      <c r="I26" s="18">
        <v>8</v>
      </c>
      <c r="J26" s="30"/>
      <c r="K26" s="39"/>
    </row>
    <row r="27" ht="24.75" spans="1:11">
      <c r="A27" s="12"/>
      <c r="B27" s="13"/>
      <c r="C27" s="13"/>
      <c r="D27" s="13"/>
      <c r="E27" s="14"/>
      <c r="F27" s="13"/>
      <c r="G27" s="14" t="s">
        <v>168</v>
      </c>
      <c r="H27" s="14"/>
      <c r="I27" s="18"/>
      <c r="J27" s="30"/>
      <c r="K27" s="40"/>
    </row>
    <row r="28" ht="113" customHeight="1" spans="1:11">
      <c r="A28" s="12"/>
      <c r="B28" s="13"/>
      <c r="C28" s="13" t="s">
        <v>169</v>
      </c>
      <c r="D28" s="13">
        <v>12</v>
      </c>
      <c r="E28" s="13" t="s">
        <v>170</v>
      </c>
      <c r="F28" s="13">
        <v>6</v>
      </c>
      <c r="G28" s="14" t="s">
        <v>171</v>
      </c>
      <c r="H28" s="14"/>
      <c r="I28" s="20">
        <v>6</v>
      </c>
      <c r="J28" s="32"/>
      <c r="K28" s="44"/>
    </row>
    <row r="29" ht="108.75" spans="1:11">
      <c r="A29" s="12"/>
      <c r="B29" s="13"/>
      <c r="C29" s="13"/>
      <c r="D29" s="13"/>
      <c r="E29" s="13" t="s">
        <v>172</v>
      </c>
      <c r="F29" s="13">
        <v>6</v>
      </c>
      <c r="G29" s="19" t="s">
        <v>173</v>
      </c>
      <c r="H29" s="14" t="s">
        <v>174</v>
      </c>
      <c r="I29" s="20">
        <v>6</v>
      </c>
      <c r="J29" s="32"/>
      <c r="K29" s="44"/>
    </row>
    <row r="30" ht="132.75" spans="1:11">
      <c r="A30" s="12"/>
      <c r="B30" s="13"/>
      <c r="C30" s="13"/>
      <c r="D30" s="13">
        <v>12</v>
      </c>
      <c r="E30" s="14" t="s">
        <v>175</v>
      </c>
      <c r="F30" s="13">
        <v>6</v>
      </c>
      <c r="G30" s="14" t="s">
        <v>176</v>
      </c>
      <c r="H30" s="14" t="s">
        <v>174</v>
      </c>
      <c r="I30" s="18">
        <v>6</v>
      </c>
      <c r="J30" s="30"/>
      <c r="K30" s="40"/>
    </row>
    <row r="31" ht="28" customHeight="1" spans="1:11">
      <c r="A31" s="12"/>
      <c r="B31" s="13"/>
      <c r="C31" s="13"/>
      <c r="D31" s="13"/>
      <c r="E31" s="14" t="s">
        <v>177</v>
      </c>
      <c r="F31" s="13">
        <v>6</v>
      </c>
      <c r="G31" s="14" t="s">
        <v>178</v>
      </c>
      <c r="H31" s="14" t="s">
        <v>179</v>
      </c>
      <c r="I31" s="18">
        <v>6</v>
      </c>
      <c r="J31" s="30" t="s">
        <v>180</v>
      </c>
      <c r="K31" s="43"/>
    </row>
    <row r="32" ht="14.25" spans="1:11">
      <c r="A32" s="12"/>
      <c r="B32" s="13"/>
      <c r="C32" s="13"/>
      <c r="D32" s="13"/>
      <c r="E32" s="14"/>
      <c r="F32" s="13"/>
      <c r="G32" s="14" t="s">
        <v>181</v>
      </c>
      <c r="H32" s="14"/>
      <c r="I32" s="18"/>
      <c r="J32" s="30"/>
      <c r="K32" s="43"/>
    </row>
    <row r="33" ht="14.25" spans="1:11">
      <c r="A33" s="12"/>
      <c r="B33" s="13"/>
      <c r="C33" s="13"/>
      <c r="D33" s="13"/>
      <c r="E33" s="14"/>
      <c r="F33" s="13"/>
      <c r="G33" s="14" t="s">
        <v>182</v>
      </c>
      <c r="H33" s="14"/>
      <c r="I33" s="18"/>
      <c r="J33" s="30"/>
      <c r="K33" s="43"/>
    </row>
    <row r="34" ht="14.25" spans="1:11">
      <c r="A34" s="12"/>
      <c r="B34" s="13"/>
      <c r="C34" s="13"/>
      <c r="D34" s="13"/>
      <c r="E34" s="14"/>
      <c r="F34" s="13"/>
      <c r="G34" s="14" t="s">
        <v>183</v>
      </c>
      <c r="H34" s="14"/>
      <c r="I34" s="18"/>
      <c r="J34" s="30"/>
      <c r="K34" s="43"/>
    </row>
    <row r="35" ht="15.75" spans="1:11">
      <c r="A35" s="21"/>
      <c r="B35" s="22"/>
      <c r="C35" s="22"/>
      <c r="D35" s="23" t="s">
        <v>9</v>
      </c>
      <c r="E35" s="22"/>
      <c r="F35" s="22"/>
      <c r="G35" s="22"/>
      <c r="H35" s="22"/>
      <c r="I35" s="46">
        <f>SUM(I5:I34)</f>
        <v>85</v>
      </c>
      <c r="J35" s="47"/>
      <c r="K35" s="44"/>
    </row>
  </sheetData>
  <mergeCells count="87">
    <mergeCell ref="A3:A4"/>
    <mergeCell ref="A5:A7"/>
    <mergeCell ref="A8:A25"/>
    <mergeCell ref="A26:A34"/>
    <mergeCell ref="B3:B4"/>
    <mergeCell ref="B5:B7"/>
    <mergeCell ref="B8:B25"/>
    <mergeCell ref="B26:B34"/>
    <mergeCell ref="C3:C4"/>
    <mergeCell ref="C5:C7"/>
    <mergeCell ref="C8:C14"/>
    <mergeCell ref="C15:C25"/>
    <mergeCell ref="C26:C27"/>
    <mergeCell ref="C28:C34"/>
    <mergeCell ref="D3:D4"/>
    <mergeCell ref="D5:D7"/>
    <mergeCell ref="D8:D14"/>
    <mergeCell ref="D15:D25"/>
    <mergeCell ref="D26:D27"/>
    <mergeCell ref="D28:D29"/>
    <mergeCell ref="D30:D34"/>
    <mergeCell ref="E5:E6"/>
    <mergeCell ref="E8:E9"/>
    <mergeCell ref="E11:E12"/>
    <mergeCell ref="E13:E14"/>
    <mergeCell ref="E15:E16"/>
    <mergeCell ref="E18:E19"/>
    <mergeCell ref="E20:E22"/>
    <mergeCell ref="E23:E24"/>
    <mergeCell ref="E26:E27"/>
    <mergeCell ref="E31:E34"/>
    <mergeCell ref="F3:F4"/>
    <mergeCell ref="F5:F6"/>
    <mergeCell ref="F8:F9"/>
    <mergeCell ref="F11:F12"/>
    <mergeCell ref="F13:F14"/>
    <mergeCell ref="F15:F16"/>
    <mergeCell ref="F18:F19"/>
    <mergeCell ref="F20:F22"/>
    <mergeCell ref="F23:F24"/>
    <mergeCell ref="F26:F27"/>
    <mergeCell ref="F31:F34"/>
    <mergeCell ref="G3:G4"/>
    <mergeCell ref="G5:G6"/>
    <mergeCell ref="G8:G9"/>
    <mergeCell ref="G11:G12"/>
    <mergeCell ref="G13:G14"/>
    <mergeCell ref="G15:G16"/>
    <mergeCell ref="G18:G19"/>
    <mergeCell ref="H3:H4"/>
    <mergeCell ref="H8:H9"/>
    <mergeCell ref="H18:H19"/>
    <mergeCell ref="H20:H22"/>
    <mergeCell ref="H23:H24"/>
    <mergeCell ref="H26:H27"/>
    <mergeCell ref="H31:H34"/>
    <mergeCell ref="I3:I4"/>
    <mergeCell ref="I5:I6"/>
    <mergeCell ref="I8:I9"/>
    <mergeCell ref="I11:I12"/>
    <mergeCell ref="I13:I14"/>
    <mergeCell ref="I15:I16"/>
    <mergeCell ref="I18:I19"/>
    <mergeCell ref="I20:I22"/>
    <mergeCell ref="I23:I24"/>
    <mergeCell ref="I26:I27"/>
    <mergeCell ref="I31:I34"/>
    <mergeCell ref="J3:J4"/>
    <mergeCell ref="J5:J6"/>
    <mergeCell ref="J8:J9"/>
    <mergeCell ref="J11:J12"/>
    <mergeCell ref="J13:J14"/>
    <mergeCell ref="J15:J16"/>
    <mergeCell ref="J18:J19"/>
    <mergeCell ref="J20:J22"/>
    <mergeCell ref="J23:J24"/>
    <mergeCell ref="J26:J27"/>
    <mergeCell ref="J31:J34"/>
    <mergeCell ref="K3:K4"/>
    <mergeCell ref="K5:K6"/>
    <mergeCell ref="K8:K9"/>
    <mergeCell ref="K11:K12"/>
    <mergeCell ref="K13:K14"/>
    <mergeCell ref="K15:K16"/>
    <mergeCell ref="K18:K19"/>
    <mergeCell ref="K20:K22"/>
    <mergeCell ref="K26:K27"/>
  </mergeCells>
  <pageMargins left="0.751388888888889" right="0.751388888888889" top="1" bottom="1" header="0.511805555555556" footer="0.511805555555556"/>
  <pageSetup paperSize="9" scale="68"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4:F14"/>
  <sheetViews>
    <sheetView workbookViewId="0">
      <selection activeCell="F14" sqref="F14"/>
    </sheetView>
  </sheetViews>
  <sheetFormatPr defaultColWidth="8.89166666666667" defaultRowHeight="13.5" outlineLevelCol="5"/>
  <cols>
    <col min="6" max="6" width="17.5583333333333"/>
  </cols>
  <sheetData>
    <row r="4" spans="6:6">
      <c r="F4" s="1">
        <v>11691252.24</v>
      </c>
    </row>
    <row r="5" spans="6:6">
      <c r="F5" s="1">
        <v>1100680.97</v>
      </c>
    </row>
    <row r="6" spans="6:6">
      <c r="F6" s="2">
        <f>SUM(F4:F5)</f>
        <v>12791933.21</v>
      </c>
    </row>
    <row r="8" spans="6:6">
      <c r="F8" s="1">
        <v>7274067.84</v>
      </c>
    </row>
    <row r="9" spans="6:6">
      <c r="F9" s="1">
        <v>212556.26</v>
      </c>
    </row>
    <row r="10" spans="6:6">
      <c r="F10" s="1">
        <v>1163599.93</v>
      </c>
    </row>
    <row r="11" spans="6:6">
      <c r="F11" s="1">
        <v>2491832.45</v>
      </c>
    </row>
    <row r="12" spans="6:6">
      <c r="F12" s="2">
        <v>293112.07</v>
      </c>
    </row>
    <row r="13" spans="6:6">
      <c r="F13">
        <f>SUM(F8:F12)</f>
        <v>11435168.55</v>
      </c>
    </row>
    <row r="14" spans="6:6">
      <c r="F14" s="2">
        <f>F6-F13</f>
        <v>1356764.66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三公经费预算决算比对表</vt:lpstr>
      <vt:lpstr>三公经费账表比对表</vt:lpstr>
      <vt:lpstr>预决算比对表</vt:lpstr>
      <vt:lpstr>部门整体支出绩效评价指标表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皮在痒</cp:lastModifiedBy>
  <dcterms:created xsi:type="dcterms:W3CDTF">2018-02-27T11:14:00Z</dcterms:created>
  <dcterms:modified xsi:type="dcterms:W3CDTF">2019-12-03T07:34:22Z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